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mail.msk\DFS\BaseFS\common\Others\Investor Relations\REPORTING\2025\4Q25\Финалы\Чистые версии 17032026\К публикации на 10.00\"/>
    </mc:Choice>
  </mc:AlternateContent>
  <xr:revisionPtr revIDLastSave="0" documentId="13_ncr:1_{525415BB-D8A8-46D9-9368-109763EDCE51}" xr6:coauthVersionLast="47" xr6:coauthVersionMax="47" xr10:uidLastSave="{00000000-0000-0000-0000-000000000000}"/>
  <bookViews>
    <workbookView showHorizontalScroll="0" showVerticalScroll="0" xWindow="43080" yWindow="-120" windowWidth="29040" windowHeight="15720" tabRatio="795" activeTab="5" xr2:uid="{00000000-000D-0000-FFFF-FFFF00000000}"/>
  </bookViews>
  <sheets>
    <sheet name="Contents" sheetId="8" r:id="rId1"/>
    <sheet name="Segments Performance" sheetId="2" r:id="rId2"/>
    <sheet name="PnL (IFRS)" sheetId="5" r:id="rId3"/>
    <sheet name="BS (IFRS)" sheetId="6" r:id="rId4"/>
    <sheet name="CF (IFRS)" sheetId="13" r:id="rId5"/>
    <sheet name="Reconciliations" sheetId="10" r:id="rId6"/>
    <sheet name="Support" sheetId="24" state="hidden" r:id="rId7"/>
  </sheets>
  <definedNames>
    <definedName name="_xlnm._FilterDatabase" localSheetId="6" hidden="1">Support!$B$1:$X$496</definedName>
    <definedName name="BU">#REF!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44594.5173611111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66" i="13" l="1"/>
  <c r="I25" i="6"/>
  <c r="I26" i="6" s="1"/>
  <c r="J45" i="5"/>
  <c r="J57" i="13" l="1"/>
  <c r="J37" i="13"/>
  <c r="J41" i="13" s="1"/>
  <c r="J32" i="10"/>
  <c r="J34" i="10" s="1"/>
  <c r="I56" i="6"/>
  <c r="I45" i="6"/>
  <c r="I57" i="6" s="1"/>
  <c r="I34" i="6"/>
  <c r="I36" i="6" s="1"/>
  <c r="J67" i="13" l="1"/>
  <c r="J72" i="13" s="1"/>
  <c r="J73" i="13" s="1"/>
  <c r="I58" i="6"/>
  <c r="J18" i="5" l="1"/>
  <c r="J10" i="5"/>
  <c r="J36" i="5" l="1"/>
  <c r="J38" i="5" s="1"/>
  <c r="J41" i="5" s="1"/>
  <c r="J46" i="5" s="1"/>
  <c r="J35" i="10" s="1"/>
  <c r="J9" i="10" l="1"/>
  <c r="J7" i="10"/>
  <c r="J6" i="10"/>
  <c r="N61" i="2" l="1"/>
  <c r="N60" i="2"/>
  <c r="N59" i="2"/>
  <c r="N52" i="2"/>
  <c r="N44" i="2"/>
  <c r="N45" i="2" s="1"/>
  <c r="N36" i="2"/>
  <c r="N37" i="2" s="1"/>
  <c r="N28" i="2"/>
  <c r="N29" i="2" s="1"/>
  <c r="N20" i="2"/>
  <c r="N21" i="2" s="1"/>
  <c r="N11" i="2"/>
  <c r="N12" i="2" l="1"/>
  <c r="J10" i="10"/>
  <c r="M59" i="2" l="1"/>
  <c r="M60" i="2"/>
  <c r="M52" i="2"/>
  <c r="M44" i="2"/>
  <c r="M45" i="2" s="1"/>
  <c r="M36" i="2"/>
  <c r="M37" i="2" s="1"/>
  <c r="M28" i="2"/>
  <c r="M29" i="2" s="1"/>
  <c r="M11" i="2"/>
  <c r="M12" i="2" l="1"/>
  <c r="M61" i="2"/>
  <c r="M20" i="2"/>
  <c r="M21" i="2" s="1"/>
  <c r="H52" i="2" l="1"/>
  <c r="H44" i="2"/>
  <c r="H45" i="2" s="1"/>
  <c r="H36" i="2"/>
  <c r="H37" i="2" s="1"/>
  <c r="H11" i="2"/>
  <c r="H12" i="2" l="1"/>
  <c r="H59" i="2"/>
  <c r="H60" i="2"/>
  <c r="H61" i="2"/>
  <c r="H28" i="2"/>
  <c r="H29" i="2" s="1"/>
  <c r="H20" i="2"/>
  <c r="H21" i="2" s="1"/>
  <c r="F9" i="10" l="1"/>
  <c r="F7" i="10"/>
  <c r="F6" i="10"/>
  <c r="F66" i="13" l="1"/>
  <c r="F57" i="13"/>
  <c r="F56" i="6"/>
  <c r="D56" i="6"/>
  <c r="H56" i="6"/>
  <c r="D25" i="6"/>
  <c r="F25" i="6"/>
  <c r="H25" i="6" l="1"/>
  <c r="I66" i="13"/>
  <c r="I57" i="13"/>
  <c r="H16" i="6"/>
  <c r="H45" i="6"/>
  <c r="H34" i="6"/>
  <c r="H36" i="6" s="1"/>
  <c r="H26" i="6"/>
  <c r="F45" i="5"/>
  <c r="I45" i="5"/>
  <c r="I9" i="10"/>
  <c r="L44" i="2" l="1"/>
  <c r="L45" i="2" s="1"/>
  <c r="I6" i="10"/>
  <c r="I10" i="5"/>
  <c r="H57" i="6"/>
  <c r="H58" i="6" s="1"/>
  <c r="L36" i="2"/>
  <c r="L37" i="2" s="1"/>
  <c r="L28" i="2"/>
  <c r="L29" i="2" s="1"/>
  <c r="L59" i="2"/>
  <c r="L20" i="2"/>
  <c r="L21" i="2" s="1"/>
  <c r="L60" i="2"/>
  <c r="I18" i="5" l="1"/>
  <c r="I36" i="5" s="1"/>
  <c r="I38" i="5" s="1"/>
  <c r="I41" i="5" s="1"/>
  <c r="I46" i="5" s="1"/>
  <c r="F18" i="5" l="1"/>
  <c r="L52" i="2" l="1"/>
  <c r="I7" i="10" l="1"/>
  <c r="I37" i="13" l="1"/>
  <c r="I41" i="13" s="1"/>
  <c r="I67" i="13" s="1"/>
  <c r="I72" i="13" s="1"/>
  <c r="I73" i="13" s="1"/>
  <c r="L11" i="2"/>
  <c r="L61" i="2"/>
  <c r="L12" i="2" l="1"/>
  <c r="I10" i="10"/>
  <c r="I32" i="10"/>
  <c r="I34" i="10" s="1"/>
  <c r="I35" i="10" s="1"/>
  <c r="F10" i="5" l="1"/>
  <c r="F36" i="5" l="1"/>
  <c r="F38" i="5" s="1"/>
  <c r="F41" i="5" s="1"/>
  <c r="F46" i="5" s="1"/>
  <c r="F37" i="13" l="1"/>
  <c r="F41" i="13" s="1"/>
  <c r="F67" i="13" s="1"/>
  <c r="F72" i="13" s="1"/>
  <c r="F32" i="10" l="1"/>
  <c r="F34" i="10" s="1"/>
  <c r="F35" i="10" s="1"/>
  <c r="G59" i="2" l="1"/>
  <c r="G36" i="2"/>
  <c r="G37" i="2" s="1"/>
  <c r="G20" i="2"/>
  <c r="G21" i="2" s="1"/>
  <c r="G61" i="2" l="1"/>
  <c r="G52" i="2"/>
  <c r="G44" i="2"/>
  <c r="G45" i="2" s="1"/>
  <c r="G60" i="2"/>
  <c r="G28" i="2"/>
  <c r="G29" i="2" s="1"/>
  <c r="G11" i="2" l="1"/>
  <c r="K36" i="2"/>
  <c r="K37" i="2" s="1"/>
  <c r="K28" i="2"/>
  <c r="K29" i="2" s="1"/>
  <c r="K11" i="2"/>
  <c r="K12" i="2" s="1"/>
  <c r="G12" i="2" l="1"/>
  <c r="F10" i="10"/>
  <c r="K59" i="2"/>
  <c r="K52" i="2"/>
  <c r="K44" i="2"/>
  <c r="K45" i="2" s="1"/>
  <c r="K61" i="2"/>
  <c r="K60" i="2"/>
  <c r="K20" i="2"/>
  <c r="K21" i="2" s="1"/>
  <c r="F61" i="2"/>
  <c r="F60" i="2"/>
  <c r="F59" i="2"/>
  <c r="F52" i="2"/>
  <c r="F44" i="2"/>
  <c r="F45" i="2" s="1"/>
  <c r="F36" i="2"/>
  <c r="F37" i="2" s="1"/>
  <c r="F28" i="2"/>
  <c r="F29" i="2" s="1"/>
  <c r="F20" i="2"/>
  <c r="F21" i="2" s="1"/>
  <c r="F11" i="2" l="1"/>
  <c r="F12" i="2" s="1"/>
  <c r="G7" i="10"/>
  <c r="G6" i="10"/>
  <c r="I60" i="2" l="1"/>
  <c r="I52" i="2"/>
  <c r="I20" i="2"/>
  <c r="I21" i="2" s="1"/>
  <c r="I61" i="2"/>
  <c r="I44" i="2"/>
  <c r="I45" i="2" s="1"/>
  <c r="I59" i="2"/>
  <c r="I28" i="2"/>
  <c r="I29" i="2" s="1"/>
  <c r="I36" i="2"/>
  <c r="I37" i="2" s="1"/>
  <c r="I11" i="2"/>
  <c r="I12" i="2" s="1"/>
  <c r="F45" i="6"/>
  <c r="F57" i="6"/>
  <c r="F58" i="6" s="1"/>
  <c r="G10" i="5"/>
  <c r="G45" i="5"/>
  <c r="G9" i="10"/>
  <c r="G32" i="10"/>
  <c r="G34" i="10" s="1"/>
  <c r="F16" i="6"/>
  <c r="F34" i="6"/>
  <c r="F36" i="6" s="1"/>
  <c r="G37" i="13"/>
  <c r="G41" i="13" s="1"/>
  <c r="G66" i="13"/>
  <c r="G57" i="13"/>
  <c r="G18" i="5"/>
  <c r="G10" i="10" l="1"/>
  <c r="G36" i="5"/>
  <c r="G38" i="5" s="1"/>
  <c r="G41" i="5" s="1"/>
  <c r="G46" i="5" s="1"/>
  <c r="G35" i="10" s="1"/>
  <c r="F26" i="6"/>
  <c r="G67" i="13"/>
  <c r="G72" i="13" s="1"/>
  <c r="G73" i="13" s="1"/>
  <c r="D61" i="2" l="1"/>
  <c r="D60" i="2"/>
  <c r="D32" i="10" l="1"/>
  <c r="D34" i="10" s="1"/>
  <c r="D52" i="2"/>
  <c r="D59" i="2"/>
  <c r="D44" i="2" l="1"/>
  <c r="D45" i="2" s="1"/>
  <c r="D36" i="2"/>
  <c r="D37" i="2" s="1"/>
  <c r="D9" i="10"/>
  <c r="D45" i="5" l="1"/>
  <c r="D28" i="2"/>
  <c r="D29" i="2" s="1"/>
  <c r="D20" i="2"/>
  <c r="D21" i="2" s="1"/>
  <c r="D6" i="10"/>
  <c r="D7" i="10"/>
  <c r="D11" i="2"/>
  <c r="D66" i="13"/>
  <c r="D57" i="13"/>
  <c r="D37" i="13"/>
  <c r="D41" i="13" s="1"/>
  <c r="D45" i="6"/>
  <c r="D34" i="6"/>
  <c r="D36" i="6" s="1"/>
  <c r="D16" i="6"/>
  <c r="D10" i="5"/>
  <c r="D18" i="5"/>
  <c r="D67" i="13" l="1"/>
  <c r="D72" i="13" s="1"/>
  <c r="D73" i="13" s="1"/>
  <c r="D12" i="2"/>
  <c r="D10" i="10"/>
  <c r="D36" i="5"/>
  <c r="D38" i="5" s="1"/>
  <c r="D41" i="5" s="1"/>
  <c r="D57" i="6"/>
  <c r="D58" i="6" s="1"/>
  <c r="D26" i="6"/>
  <c r="D46" i="5" l="1"/>
  <c r="D35" i="10" s="1"/>
  <c r="C323" i="24" l="1"/>
  <c r="B323" i="24"/>
  <c r="A1" i="8" l="1"/>
  <c r="B44" i="13" l="1"/>
  <c r="B22" i="13"/>
  <c r="J4" i="13"/>
  <c r="J4" i="10"/>
  <c r="B8" i="5"/>
  <c r="J4" i="5"/>
  <c r="N4" i="2"/>
  <c r="M4" i="2"/>
  <c r="H4" i="2"/>
  <c r="F4" i="10"/>
  <c r="F4" i="13"/>
  <c r="B24" i="6"/>
  <c r="B23" i="10"/>
  <c r="B15" i="10"/>
  <c r="I4" i="10"/>
  <c r="B64" i="13"/>
  <c r="B62" i="13"/>
  <c r="B20" i="13"/>
  <c r="B11" i="13"/>
  <c r="I4" i="13"/>
  <c r="B55" i="6"/>
  <c r="B32" i="5"/>
  <c r="F4" i="5"/>
  <c r="B22" i="5"/>
  <c r="I4" i="5"/>
  <c r="L4" i="2"/>
  <c r="G4" i="2"/>
  <c r="K4" i="2"/>
  <c r="F4" i="2"/>
  <c r="G4" i="13"/>
  <c r="B29" i="13"/>
  <c r="B15" i="5"/>
  <c r="G4" i="10"/>
  <c r="I4" i="2"/>
  <c r="G4" i="5"/>
  <c r="B51" i="13"/>
  <c r="B54" i="13"/>
  <c r="B47" i="13"/>
  <c r="B32" i="10"/>
  <c r="B42" i="5"/>
  <c r="B19" i="10"/>
  <c r="B25" i="10"/>
  <c r="B10" i="6"/>
  <c r="B25" i="5"/>
  <c r="B30" i="5"/>
  <c r="B19" i="13"/>
  <c r="B26" i="13"/>
  <c r="D4" i="13"/>
  <c r="D4" i="5"/>
  <c r="D4" i="2"/>
  <c r="D4" i="10"/>
  <c r="B52" i="13"/>
  <c r="B49" i="13"/>
  <c r="B53" i="13"/>
  <c r="B43" i="6"/>
  <c r="B9" i="10"/>
  <c r="B8" i="10"/>
  <c r="B28" i="13"/>
  <c r="B65" i="13"/>
  <c r="B45" i="13"/>
  <c r="B43" i="13"/>
  <c r="B10" i="10"/>
  <c r="B5" i="10"/>
  <c r="B7" i="10"/>
  <c r="B6" i="10"/>
  <c r="B12" i="10"/>
  <c r="B44" i="5"/>
  <c r="B51" i="5"/>
  <c r="B38" i="5"/>
  <c r="B41" i="5"/>
  <c r="B57" i="2"/>
  <c r="B48" i="2"/>
  <c r="B39" i="2"/>
  <c r="B29" i="2"/>
  <c r="B20" i="2"/>
  <c r="B10" i="2"/>
  <c r="B9" i="2"/>
  <c r="B17" i="2"/>
  <c r="B25" i="2"/>
  <c r="B51" i="2"/>
  <c r="B50" i="2"/>
  <c r="B31" i="2"/>
  <c r="B56" i="2"/>
  <c r="B47" i="2"/>
  <c r="B37" i="2"/>
  <c r="B28" i="2"/>
  <c r="B19" i="2"/>
  <c r="B52" i="2"/>
  <c r="B42" i="2"/>
  <c r="B12" i="2"/>
  <c r="B40" i="2"/>
  <c r="B55" i="2"/>
  <c r="B45" i="2"/>
  <c r="B36" i="2"/>
  <c r="B27" i="2"/>
  <c r="B18" i="2"/>
  <c r="B8" i="2"/>
  <c r="B43" i="2"/>
  <c r="B16" i="2"/>
  <c r="B33" i="2"/>
  <c r="B41" i="2"/>
  <c r="B49" i="2"/>
  <c r="B54" i="2"/>
  <c r="B44" i="2"/>
  <c r="B35" i="2"/>
  <c r="B26" i="2"/>
  <c r="B32" i="2"/>
  <c r="B58" i="2"/>
  <c r="B34" i="2"/>
  <c r="B24" i="2"/>
  <c r="B23" i="2"/>
  <c r="B21" i="2"/>
  <c r="B15" i="2"/>
  <c r="B59" i="2"/>
  <c r="B11" i="2"/>
  <c r="B39" i="5"/>
  <c r="B57" i="5"/>
  <c r="B58" i="5"/>
  <c r="B40" i="5"/>
  <c r="B61" i="5"/>
  <c r="B59" i="5"/>
  <c r="B60" i="5"/>
  <c r="B62" i="5"/>
  <c r="B70" i="13"/>
  <c r="B13" i="10"/>
  <c r="B55" i="13"/>
  <c r="B7" i="13"/>
  <c r="B22" i="10"/>
  <c r="B30" i="10"/>
  <c r="B8" i="13"/>
  <c r="B16" i="13"/>
  <c r="B25" i="13"/>
  <c r="B32" i="13"/>
  <c r="B38" i="13"/>
  <c r="B48" i="13"/>
  <c r="B58" i="13"/>
  <c r="B18" i="6"/>
  <c r="B23" i="6"/>
  <c r="B31" i="6"/>
  <c r="B39" i="6"/>
  <c r="B48" i="6"/>
  <c r="B56" i="6"/>
  <c r="B7" i="5"/>
  <c r="B24" i="5"/>
  <c r="B31" i="5"/>
  <c r="B52" i="5"/>
  <c r="B49" i="5"/>
  <c r="B6" i="2"/>
  <c r="B9" i="13"/>
  <c r="B57" i="6"/>
  <c r="B14" i="10"/>
  <c r="B24" i="10"/>
  <c r="B31" i="10"/>
  <c r="B33" i="10"/>
  <c r="B18" i="13"/>
  <c r="B34" i="13"/>
  <c r="B40" i="13"/>
  <c r="B50" i="13"/>
  <c r="B60" i="13"/>
  <c r="B66" i="13"/>
  <c r="B4" i="13"/>
  <c r="B12" i="6"/>
  <c r="B19" i="6"/>
  <c r="B25" i="6"/>
  <c r="B33" i="6"/>
  <c r="B41" i="6"/>
  <c r="B50" i="6"/>
  <c r="B58" i="6"/>
  <c r="B10" i="5"/>
  <c r="B17" i="5"/>
  <c r="B34" i="5"/>
  <c r="B43" i="5"/>
  <c r="B54" i="5"/>
  <c r="B33" i="13"/>
  <c r="B16" i="10"/>
  <c r="B34" i="10"/>
  <c r="B10" i="13"/>
  <c r="B35" i="13"/>
  <c r="B41" i="13"/>
  <c r="B61" i="13"/>
  <c r="B67" i="13"/>
  <c r="B5" i="6"/>
  <c r="B13" i="6"/>
  <c r="B26" i="6"/>
  <c r="B34" i="6"/>
  <c r="B42" i="6"/>
  <c r="B51" i="6"/>
  <c r="B18" i="5"/>
  <c r="B27" i="5"/>
  <c r="B35" i="5"/>
  <c r="B55" i="5"/>
  <c r="B27" i="13"/>
  <c r="B11" i="6"/>
  <c r="B49" i="6"/>
  <c r="B17" i="10"/>
  <c r="B26" i="10"/>
  <c r="B12" i="13"/>
  <c r="B36" i="13"/>
  <c r="B42" i="13"/>
  <c r="B68" i="13"/>
  <c r="B6" i="6"/>
  <c r="B14" i="6"/>
  <c r="B27" i="6"/>
  <c r="B35" i="6"/>
  <c r="B44" i="6"/>
  <c r="B52" i="6"/>
  <c r="B4" i="6"/>
  <c r="B12" i="5"/>
  <c r="B20" i="5"/>
  <c r="B28" i="5"/>
  <c r="B36" i="5"/>
  <c r="B56" i="5"/>
  <c r="B18" i="10"/>
  <c r="B27" i="10"/>
  <c r="B4" i="10"/>
  <c r="B13" i="13"/>
  <c r="B21" i="13"/>
  <c r="B37" i="13"/>
  <c r="B69" i="13"/>
  <c r="B7" i="6"/>
  <c r="B15" i="6"/>
  <c r="B20" i="6"/>
  <c r="B28" i="6"/>
  <c r="B36" i="6"/>
  <c r="B45" i="6"/>
  <c r="B53" i="6"/>
  <c r="B5" i="5"/>
  <c r="B29" i="5"/>
  <c r="B37" i="5"/>
  <c r="B45" i="5"/>
  <c r="B59" i="13"/>
  <c r="B13" i="5"/>
  <c r="B17" i="13"/>
  <c r="B32" i="6"/>
  <c r="B20" i="10"/>
  <c r="B28" i="10"/>
  <c r="B5" i="13"/>
  <c r="B14" i="13"/>
  <c r="B23" i="13"/>
  <c r="B30" i="13"/>
  <c r="B56" i="13"/>
  <c r="B71" i="13"/>
  <c r="B8" i="6"/>
  <c r="B16" i="6"/>
  <c r="B21" i="6"/>
  <c r="B29" i="6"/>
  <c r="B37" i="6"/>
  <c r="B46" i="6"/>
  <c r="B54" i="6"/>
  <c r="B14" i="5"/>
  <c r="B21" i="5"/>
  <c r="B46" i="5"/>
  <c r="B4" i="5"/>
  <c r="B4" i="2"/>
  <c r="B21" i="10"/>
  <c r="B29" i="10"/>
  <c r="B6" i="13"/>
  <c r="B15" i="13"/>
  <c r="B24" i="13"/>
  <c r="B31" i="13"/>
  <c r="B46" i="13"/>
  <c r="B57" i="13"/>
  <c r="B63" i="13"/>
  <c r="B72" i="13"/>
  <c r="B9" i="6"/>
  <c r="B17" i="6"/>
  <c r="B22" i="6"/>
  <c r="B30" i="6"/>
  <c r="B38" i="6"/>
  <c r="B47" i="6"/>
  <c r="B6" i="5"/>
  <c r="B23" i="5"/>
  <c r="B48" i="5"/>
  <c r="B5" i="2"/>
  <c r="B39" i="13"/>
  <c r="B40" i="6"/>
  <c r="B16" i="5"/>
  <c r="B26" i="5"/>
  <c r="B9" i="5"/>
  <c r="B33" i="5"/>
  <c r="B53" i="5"/>
  <c r="B50" i="5"/>
  <c r="B7" i="2"/>
  <c r="A1" i="10"/>
  <c r="A1" i="13"/>
  <c r="A1" i="6"/>
  <c r="A1" i="5"/>
  <c r="A1" i="2"/>
  <c r="G4" i="8"/>
  <c r="G14" i="8"/>
  <c r="G13" i="8"/>
  <c r="G12" i="8"/>
  <c r="G11" i="8"/>
  <c r="G10" i="8"/>
  <c r="G8" i="8"/>
</calcChain>
</file>

<file path=xl/sharedStrings.xml><?xml version="1.0" encoding="utf-8"?>
<sst xmlns="http://schemas.openxmlformats.org/spreadsheetml/2006/main" count="959" uniqueCount="624">
  <si>
    <t>Total revenue</t>
  </si>
  <si>
    <t>Total operating expenses</t>
  </si>
  <si>
    <t>Edtech</t>
  </si>
  <si>
    <t>Online advertising</t>
  </si>
  <si>
    <t>MMO games</t>
  </si>
  <si>
    <t>Community IVAS</t>
  </si>
  <si>
    <t>Personnel expenses</t>
  </si>
  <si>
    <t>Agent/partner fees</t>
  </si>
  <si>
    <t>Marketing expenses</t>
  </si>
  <si>
    <t>Server hosting expenses</t>
  </si>
  <si>
    <t>Professional services</t>
  </si>
  <si>
    <t>Other revenue</t>
  </si>
  <si>
    <t>Depreciation and amortisation</t>
  </si>
  <si>
    <t>Other operating expenses</t>
  </si>
  <si>
    <t>Share of loss of equity accounted associates and joint ventures</t>
  </si>
  <si>
    <t>Finance income</t>
  </si>
  <si>
    <t>Finance expenses</t>
  </si>
  <si>
    <t>Goodwill impairment</t>
  </si>
  <si>
    <t>Gain on remeasurement of previously held interest in equity accounted associate</t>
  </si>
  <si>
    <t>Income tax benefit/(expense)</t>
  </si>
  <si>
    <t>Attributable to:</t>
  </si>
  <si>
    <t>Equity holders of the parent</t>
  </si>
  <si>
    <t>Other comprehensive income that may be reclassified to profit or loss in subsequent periods</t>
  </si>
  <si>
    <t>Exchange differences on translation of foreign operations:</t>
  </si>
  <si>
    <t>Differences arising during the period</t>
  </si>
  <si>
    <t>Total other comprehensive income, net of tax effect of 0</t>
  </si>
  <si>
    <t>Total comprehensive loss, net of tax</t>
  </si>
  <si>
    <t>Loss per share, in RUB:</t>
  </si>
  <si>
    <t>Basic loss per share attributable to ordinary equity holders of the parent</t>
  </si>
  <si>
    <t>Impairment of intangible assets</t>
  </si>
  <si>
    <t>Gain on joint ventures formation</t>
  </si>
  <si>
    <t>Net gain on loss of control in subsidiaries</t>
  </si>
  <si>
    <t>Net (loss)/gain on disposal of intangible assets</t>
  </si>
  <si>
    <t>ASSETS</t>
  </si>
  <si>
    <t>Non-current assets</t>
  </si>
  <si>
    <t>Investments in equity accounted associates and joint ventures</t>
  </si>
  <si>
    <t>Goodwill</t>
  </si>
  <si>
    <t>Right-of-use assets</t>
  </si>
  <si>
    <t>Other intangible assets</t>
  </si>
  <si>
    <t>Property and equipment</t>
  </si>
  <si>
    <t>Financial assets at fair value through profit or loss</t>
  </si>
  <si>
    <t>Deferred income tax assets</t>
  </si>
  <si>
    <t>Advance under office lease contract</t>
  </si>
  <si>
    <t>Total non-current assets</t>
  </si>
  <si>
    <t>Current assets</t>
  </si>
  <si>
    <t xml:space="preserve">Prepaid income tax </t>
  </si>
  <si>
    <t>Prepaid expenses and advances to suppliers</t>
  </si>
  <si>
    <t>Other current assets</t>
  </si>
  <si>
    <t>Cash and cash equivalents</t>
  </si>
  <si>
    <t>Assets held for sale</t>
  </si>
  <si>
    <t>Total current assets</t>
  </si>
  <si>
    <t>Total assets</t>
  </si>
  <si>
    <t>EQUITY AND LIABILITIES</t>
  </si>
  <si>
    <t>Equity attributable to equity holders of the parent</t>
  </si>
  <si>
    <t>Issued capital</t>
  </si>
  <si>
    <t>Share premium</t>
  </si>
  <si>
    <t>Treasury shares</t>
  </si>
  <si>
    <t>Retained earnings</t>
  </si>
  <si>
    <t>Foreign currency translation reserve</t>
  </si>
  <si>
    <t>Total equity attributable to equity holders of the parent</t>
  </si>
  <si>
    <t>Non-controlling interests</t>
  </si>
  <si>
    <t>Total equity</t>
  </si>
  <si>
    <t>Non-current liabilities</t>
  </si>
  <si>
    <t>Deferred income tax liabilities</t>
  </si>
  <si>
    <t>Deferred revenue</t>
  </si>
  <si>
    <t>Non-current lease liabilities</t>
  </si>
  <si>
    <t>Non-current financial liabilities at fair value through profit or loss</t>
  </si>
  <si>
    <t>Long-term interest-bearing loans and bonds</t>
  </si>
  <si>
    <t>Other non-current liabilities</t>
  </si>
  <si>
    <t>Total non-current liabilities</t>
  </si>
  <si>
    <t>Current liabilities</t>
  </si>
  <si>
    <t>Trade accounts payable</t>
  </si>
  <si>
    <t>Income tax payable</t>
  </si>
  <si>
    <t>VAT and other taxes payable</t>
  </si>
  <si>
    <t>Deferred revenue and customer advances</t>
  </si>
  <si>
    <t>Short-term portion of long-term interest-bearing loans</t>
  </si>
  <si>
    <t>Current lease liabilities</t>
  </si>
  <si>
    <t>Other payables, accrued expenses and contingent consideration liabilities</t>
  </si>
  <si>
    <t>Liabilities directly associated with assets held for sale</t>
  </si>
  <si>
    <t>Total current liabilities</t>
  </si>
  <si>
    <t>Total liabilities</t>
  </si>
  <si>
    <t>Total equity and liabilities</t>
  </si>
  <si>
    <t xml:space="preserve">Cash flows from operating activities </t>
  </si>
  <si>
    <t>Other non-cash items</t>
  </si>
  <si>
    <t>Change in operating assets and liabilities:</t>
  </si>
  <si>
    <t>Operating cash flows before interest, income taxes and contingent consideration settlement</t>
  </si>
  <si>
    <t>Interest received</t>
  </si>
  <si>
    <t>Interest paid</t>
  </si>
  <si>
    <t xml:space="preserve">Income tax paid </t>
  </si>
  <si>
    <t xml:space="preserve">Net cash provided by operating activities </t>
  </si>
  <si>
    <t>Cash flows from investing activities:</t>
  </si>
  <si>
    <t>Loans issued</t>
  </si>
  <si>
    <t xml:space="preserve">Cash paid for acquisitions of subsidiaries, net of cash acquired </t>
  </si>
  <si>
    <t xml:space="preserve">Cash paid for investments in equity accounted associates </t>
  </si>
  <si>
    <t>Net cash used in investing activities</t>
  </si>
  <si>
    <t>Cash flows from financing activities:</t>
  </si>
  <si>
    <t>Loans repaid</t>
  </si>
  <si>
    <t>Cash paid for non-controlling interests in subsidiaries</t>
  </si>
  <si>
    <t>Dividends paid by subsidiaries to non-controlling shareholders</t>
  </si>
  <si>
    <t>Effect of exchange differences on cash balances</t>
  </si>
  <si>
    <t>Cash and cash equivalents at the beginning of the period</t>
  </si>
  <si>
    <t>Cash and cash equivalents at the end of the period</t>
  </si>
  <si>
    <t>Table of Contents:</t>
  </si>
  <si>
    <t>PnL (IFRS)</t>
  </si>
  <si>
    <t>BS (IFRS)</t>
  </si>
  <si>
    <t>CF (IFRS)</t>
  </si>
  <si>
    <t>Back to Contents</t>
  </si>
  <si>
    <t>Total Group</t>
  </si>
  <si>
    <t>Loss on remeasurement of financial instruments</t>
  </si>
  <si>
    <t>Сash settled and equity settled share based payments</t>
  </si>
  <si>
    <t>Short-term time deposits</t>
  </si>
  <si>
    <t>Dividend revenue from venture capital investments</t>
  </si>
  <si>
    <t>Settlement of contingent consideration of business combinations</t>
  </si>
  <si>
    <t>Settlement of initial fair value of the contingent consideration at acquisition date</t>
  </si>
  <si>
    <t>Proceeds from disposal of subsidiaries, net of cash disposed</t>
  </si>
  <si>
    <t>Proceeds from issuance of GDR, net of issuance costs paid</t>
  </si>
  <si>
    <t>Cash paid for treasury shares</t>
  </si>
  <si>
    <t xml:space="preserve">Education technology services </t>
  </si>
  <si>
    <t>Segments Performance</t>
  </si>
  <si>
    <t>Inventories</t>
  </si>
  <si>
    <t>Cash received from disposal of non-controlling interests in subsidiaries</t>
  </si>
  <si>
    <t>Net loss on venture capital investments*</t>
  </si>
  <si>
    <t>Revenue</t>
  </si>
  <si>
    <t>Changes in deferred revenues</t>
  </si>
  <si>
    <t>Adjustments</t>
  </si>
  <si>
    <t>Share-based payment transactions</t>
  </si>
  <si>
    <t>Other</t>
  </si>
  <si>
    <t>Adjusted EBITDA</t>
  </si>
  <si>
    <t>Expected credit loss on consideration receivable</t>
  </si>
  <si>
    <t>Group Adjusted revenue</t>
  </si>
  <si>
    <t>Description of changes</t>
  </si>
  <si>
    <t>Reconciliations</t>
  </si>
  <si>
    <t>Group consolidated revenue under IFRS</t>
  </si>
  <si>
    <t>Impairment of fair value adjustments to intangible assets</t>
  </si>
  <si>
    <t>Net gain on financial assets and liabilities at fair value through profit or loss</t>
  </si>
  <si>
    <t>Impairment of equity accounted associates</t>
  </si>
  <si>
    <t>Net loss on disposal of intangible assets</t>
  </si>
  <si>
    <t>Amortisation of fair value adjustments to intangible assets</t>
  </si>
  <si>
    <t>Net loss on financial liabilities at amortised cost</t>
  </si>
  <si>
    <t>Differences in recognition of net share in loss of equity accounted associates and joint ventures</t>
  </si>
  <si>
    <t>Tax effect of the adjustments</t>
  </si>
  <si>
    <t>Amortization of PPA</t>
  </si>
  <si>
    <t>Share-based payments (AER)</t>
  </si>
  <si>
    <t>Long-term incentive plan (Samokat)</t>
  </si>
  <si>
    <t>Forex and other adjustments</t>
  </si>
  <si>
    <t>Expected credit loss allowance on trade receivables</t>
  </si>
  <si>
    <t xml:space="preserve">Loss on remeasurement of financial instruments </t>
  </si>
  <si>
    <t>Increase in financial assets &amp; liabilities at fair value through profit or loss</t>
  </si>
  <si>
    <t>Loans received, net of bank commission</t>
  </si>
  <si>
    <t>Adjusted EBITDA margin, %</t>
  </si>
  <si>
    <t>Consolidated net profit under IFRS</t>
  </si>
  <si>
    <t>Group Adjusted net profit</t>
  </si>
  <si>
    <t>Share of O2O JV net profit under IFRS</t>
  </si>
  <si>
    <t>Share of O2O JV Adjusted net profit</t>
  </si>
  <si>
    <t>Share of Uchi.ru net profit under IFRS</t>
  </si>
  <si>
    <t>Share of Uchi.ru Adjusted net profit</t>
  </si>
  <si>
    <t>Share of Umskul net profit under IFRS</t>
  </si>
  <si>
    <t>Share of Umskul Adjusted net profit</t>
  </si>
  <si>
    <t>Expected credit loss allowance on cash and cash equivalents</t>
  </si>
  <si>
    <t>Gross and net debt</t>
  </si>
  <si>
    <t>Interest-bearing loans and bonds</t>
  </si>
  <si>
    <t>Gross debt excl. lease liabilities</t>
  </si>
  <si>
    <t>Lease liabilities</t>
  </si>
  <si>
    <t>Gross debt incl. lease liabilities</t>
  </si>
  <si>
    <t>Net debt excl. lease liabilities</t>
  </si>
  <si>
    <t>Net debt incl. lease liabilities</t>
  </si>
  <si>
    <t>Net debt excl. LL / Adjusted EBITDA LTM</t>
  </si>
  <si>
    <t>Net debt incl. LL / Adjusted EBITDA LTM</t>
  </si>
  <si>
    <t>Adjusted EBITDA LTM</t>
  </si>
  <si>
    <t>Expected credit loss on restricted cash</t>
  </si>
  <si>
    <t>Barter revenues</t>
  </si>
  <si>
    <t>Current financial liabilities at fair value through profit or loss</t>
  </si>
  <si>
    <t>6m 2022</t>
  </si>
  <si>
    <t>Other operating income</t>
  </si>
  <si>
    <t>Total operating expenses, net</t>
  </si>
  <si>
    <t>Итого по группе</t>
  </si>
  <si>
    <t>Выручка</t>
  </si>
  <si>
    <t>Корректировки</t>
  </si>
  <si>
    <t>Бартерная выручка</t>
  </si>
  <si>
    <t>Изменение отложенной выручки</t>
  </si>
  <si>
    <t>Итого операционные расходы</t>
  </si>
  <si>
    <t>Платежи, основанные на акциях</t>
  </si>
  <si>
    <t>Резерв под ожидаемые кредитные убытки по вознаграждению к получению</t>
  </si>
  <si>
    <t>Прочее</t>
  </si>
  <si>
    <t>Скорректированный чистый убыток Группы</t>
  </si>
  <si>
    <t>Элиминации</t>
  </si>
  <si>
    <t>ММО игры</t>
  </si>
  <si>
    <t>Операционные сегменты, млн руб.</t>
  </si>
  <si>
    <t>Консолидированный отчет о совокупном доходе, млн руб.</t>
  </si>
  <si>
    <t xml:space="preserve">Онлайн реклама </t>
  </si>
  <si>
    <t>Пользовательские платежи</t>
  </si>
  <si>
    <t>Образовательные технологии</t>
  </si>
  <si>
    <t>Прочая выручка</t>
  </si>
  <si>
    <t>Итого выручка</t>
  </si>
  <si>
    <t>Чистый убыток от вложений в совместные предприятия*</t>
  </si>
  <si>
    <t>Расходы на персонал</t>
  </si>
  <si>
    <t>Вознаграждение агентам/партнерам</t>
  </si>
  <si>
    <t>Маркетинговые расходы</t>
  </si>
  <si>
    <t>Расходы на хостинг серверов</t>
  </si>
  <si>
    <t>Профессиональные услуги</t>
  </si>
  <si>
    <t>Прочие операционные доходы</t>
  </si>
  <si>
    <t>Прочие операционные расходы</t>
  </si>
  <si>
    <t>Итого операционные расходы, нетто</t>
  </si>
  <si>
    <t>Износ и амортизация</t>
  </si>
  <si>
    <t>Обесценение нематериальных активов</t>
  </si>
  <si>
    <t>Доля в убытке ассоциированных организаций и совместных предприятий, учитываемых по методу долевого участия</t>
  </si>
  <si>
    <t>Финансовые доходы</t>
  </si>
  <si>
    <t>Финансовые расходы</t>
  </si>
  <si>
    <t>Обесценение гудвила</t>
  </si>
  <si>
    <t>Обесценение ассоциированных организаций и совместных предприятий, учитываемых по методу долевого участия</t>
  </si>
  <si>
    <t>Чистый убыток от выбытия нематериальных активов</t>
  </si>
  <si>
    <t>Чистый (убыток)/прибыль от выбытия нематериальных активов</t>
  </si>
  <si>
    <t>Чистая прибыль от потери контроля над дочерними компаниями</t>
  </si>
  <si>
    <t>Убыток от переоценки финансовых инструментов</t>
  </si>
  <si>
    <t>Резерв под ожидаемые кредитные убытки по денежным средствам с ограниченным правом использования</t>
  </si>
  <si>
    <t>(Расходы)/доходы по налогу на прибыль</t>
  </si>
  <si>
    <t>Приходящийся на:</t>
  </si>
  <si>
    <t>Акционеров материнской компании</t>
  </si>
  <si>
    <t>Неконтролирующие доли участия</t>
  </si>
  <si>
    <t>Итого прочий совокупный убыток, который может быть переклассифицирован в состав прибыли или убытка в последующих периодах</t>
  </si>
  <si>
    <t>Влияние пересчета валюты совместных предприятий Группы в валюту представления</t>
  </si>
  <si>
    <t>Разницы, возникшие в течение периода</t>
  </si>
  <si>
    <t>Итого прочий совокупный убыток за вычетом влияния налога на прибыль в сумме 0</t>
  </si>
  <si>
    <t>Итого совокупный убыток, за вычетом налога на прибыль</t>
  </si>
  <si>
    <t>Прибыль/(убыток) на акцию (в руб.):</t>
  </si>
  <si>
    <t>Базовая прибыль/(убыток) на акцию, приходящийся на держателей обыкновенных акций материнской компании</t>
  </si>
  <si>
    <t>Разводненная прибыль на акцию, приходящаяся на держателей обыкновенных акций материнской компании</t>
  </si>
  <si>
    <t>АКТИВЫ</t>
  </si>
  <si>
    <t xml:space="preserve">Внеоборотные активы </t>
  </si>
  <si>
    <t>Инвестиции в ассоциированные организации и совместные предприятия, учитываемые по методу долевого участия</t>
  </si>
  <si>
    <t>Гудвил</t>
  </si>
  <si>
    <t>Активы в форме права пользования</t>
  </si>
  <si>
    <t>Прочие нематериальные активы</t>
  </si>
  <si>
    <t>Основные средства</t>
  </si>
  <si>
    <t>Финансовые активы, оцениваемые по справедливой стоимости через прибыль или убыток</t>
  </si>
  <si>
    <t>Отложенные налоговые активы</t>
  </si>
  <si>
    <t>Авансовые платежи по договорам аренды офисных помещений</t>
  </si>
  <si>
    <t>Оборотные активы</t>
  </si>
  <si>
    <t>Предоплата по налогу на прибыль</t>
  </si>
  <si>
    <t>Итого внеоборотные активы</t>
  </si>
  <si>
    <t>Расходы будущих периодов и авансы поставщикам</t>
  </si>
  <si>
    <t>Займы выданные</t>
  </si>
  <si>
    <t>Запасы</t>
  </si>
  <si>
    <t>Прочие оборотные активы</t>
  </si>
  <si>
    <t>Денежные средства и их эквиваленты</t>
  </si>
  <si>
    <t>Активы, предназначенные для продажи</t>
  </si>
  <si>
    <t>Итого оборотные активы</t>
  </si>
  <si>
    <t>Итого активы</t>
  </si>
  <si>
    <t>Капитал и обязательства</t>
  </si>
  <si>
    <t>Капитал, приходящийся на акционеров материнской компании</t>
  </si>
  <si>
    <t>Уставный капитал</t>
  </si>
  <si>
    <t>Эмиссионный доход</t>
  </si>
  <si>
    <t>Собственные акции, выкупленные у акционеров</t>
  </si>
  <si>
    <t>Нераспределенная прибыль</t>
  </si>
  <si>
    <t>Резерв по пересчету иностранных операций в валюту представления</t>
  </si>
  <si>
    <t>Итого капитал, приходящийся на акционеров материнской компании</t>
  </si>
  <si>
    <t>Итого капитал</t>
  </si>
  <si>
    <t>Долгосрочные обязательства</t>
  </si>
  <si>
    <t>Отложенные налоговые обязательства</t>
  </si>
  <si>
    <t>Отложенная выручка</t>
  </si>
  <si>
    <t>Долгосрочные обязательства по аренде</t>
  </si>
  <si>
    <t>Долгосрочные финансовые обязательства, оцениваемые по справедливой стоимости через прибыль или убыток</t>
  </si>
  <si>
    <t>Долгосрочные процентные кредиты и облигации</t>
  </si>
  <si>
    <t>Прочие долгосрочные обязательства</t>
  </si>
  <si>
    <t>Итого долгорочные обязательства</t>
  </si>
  <si>
    <t>Краткосрочные обязательства</t>
  </si>
  <si>
    <t>Торговая кредиторская задолженность</t>
  </si>
  <si>
    <t>Обязательства по налогу на прибыль</t>
  </si>
  <si>
    <t>НДС и прочие налоговые обязательства</t>
  </si>
  <si>
    <t>Отложенная выручка и авансы полученные от клиентов</t>
  </si>
  <si>
    <t>Краткосрочные процентные кредиты и облигации</t>
  </si>
  <si>
    <t>Краткосрочные обязательства по аренде</t>
  </si>
  <si>
    <t>Краткосрочные финансовые обязательства, оцениваемые по справедливой стоимости через прибыль или убыток</t>
  </si>
  <si>
    <t>Прочие краткосрочные обязательства и начисленные расходы</t>
  </si>
  <si>
    <t>Итого краткосрочные обязательства</t>
  </si>
  <si>
    <t>Итого обязательства</t>
  </si>
  <si>
    <t>Итого капитал и обязательства</t>
  </si>
  <si>
    <t>Обязательства, непосредственно связанные с активами, предназначенными для продажи</t>
  </si>
  <si>
    <t>Денежные потоки от операционной деятельности</t>
  </si>
  <si>
    <t xml:space="preserve">Финансовые расходы </t>
  </si>
  <si>
    <t>Резерв под ожидаемые кредитные убытки по торговой дебиторской задолженности</t>
  </si>
  <si>
    <t xml:space="preserve">Убыток от переоценки финансовых инструментов </t>
  </si>
  <si>
    <t>Платежи, основанные на акциях, расчеты по которым производятся долевыми инструментами и денежными средствами</t>
  </si>
  <si>
    <t>Прочие неденежные статьи</t>
  </si>
  <si>
    <t xml:space="preserve">Изменения в операционных активах и обязательствах </t>
  </si>
  <si>
    <t>Увеличение финансовых активов, оцениваемых по справедливой стоимости через прибыль или убыток</t>
  </si>
  <si>
    <t xml:space="preserve">Денежные потоки от операционной деятельности до уплаты процентов и налога на прибыль </t>
  </si>
  <si>
    <t>Проценты полученные</t>
  </si>
  <si>
    <t>Проценты уплаченные</t>
  </si>
  <si>
    <t>Налог на прибыль уплаченный</t>
  </si>
  <si>
    <t>Чистые денежные средства, полученные от операционной деятельности</t>
  </si>
  <si>
    <t>Денежные потоки от инвестиционной деятельности</t>
  </si>
  <si>
    <t>Займы полученные</t>
  </si>
  <si>
    <t>Денежные средства, уплаченные за приобретение дочерних организаций, за вычетом полученных денежных средств</t>
  </si>
  <si>
    <t>Поступления от выбытия дочерних организаций, за вычетом выбывших денежных средств</t>
  </si>
  <si>
    <t>Денежные средства, уплаченные за инвестиции в ассоциированные организации и совместные предприятия, учитываемые по методу долевого участия</t>
  </si>
  <si>
    <t>Чистые денежные средства, использованные в инвестиционной деятельности</t>
  </si>
  <si>
    <t>Денежные потоки от финансовой деятельности</t>
  </si>
  <si>
    <t>Погашение обязательств по аренде</t>
  </si>
  <si>
    <t>Займы погашенные</t>
  </si>
  <si>
    <t>Поступления от выпуска ГДР, за вычетом затрат на выпуск</t>
  </si>
  <si>
    <t>Поступление денежных средств в результате выбытия неконтролирующих долей участия в дочерних организациях</t>
  </si>
  <si>
    <t>Денежные средства, уплаченные за неконтролирующие доли участия в дочерних организациях</t>
  </si>
  <si>
    <t>Дивиденды, уплаченные неконтролирующим акционерам дочерних организаций</t>
  </si>
  <si>
    <t>Влияние изменений валютных курсов на денежные средства и их эквиваленты</t>
  </si>
  <si>
    <t>Денежные средства и их эквиваленты на начало периода</t>
  </si>
  <si>
    <t>Денежные средства и их эквиваленты на конец периода</t>
  </si>
  <si>
    <t>Выкуп собственных акций</t>
  </si>
  <si>
    <t>Краткосрочные срочные депозиты</t>
  </si>
  <si>
    <t>Дивидендный доход от венчурных инвестиций</t>
  </si>
  <si>
    <t>Выплата условного вознаграждения при объединении бизнеса</t>
  </si>
  <si>
    <t>Консолидированная выручка по МСФО</t>
  </si>
  <si>
    <t>млн руб.</t>
  </si>
  <si>
    <t>Обесценение гудвилла</t>
  </si>
  <si>
    <t>Консолидированная чистая прибыль/(убыток) до налогообложения по МСФО</t>
  </si>
  <si>
    <t>Отличия в признании чистой доли в убытке ассоциированных организаций и совместных предприятий, учитываемых по методу долевого участия</t>
  </si>
  <si>
    <t>Налоговый эффект корректировок</t>
  </si>
  <si>
    <t>Амортизация корректировок справедливой стоимости нематериальных активов</t>
  </si>
  <si>
    <t>Сверка</t>
  </si>
  <si>
    <t xml:space="preserve">Доход от переоценки ранее имевшихся долей участия в ассоциированных организациях, учитываемых по методу долевого участия </t>
  </si>
  <si>
    <t>Чистая прибыль по финансовым активам и обязательствам, оцениваемым по справедливой стоимости через прибыль или убыток</t>
  </si>
  <si>
    <t>Обесценение ассоциированных компаний</t>
  </si>
  <si>
    <t>Прибыль от переоценки, ранее принадлежащей доли участия в ассоциированной компании, учитываемой по методу долевого участия</t>
  </si>
  <si>
    <t>Чистый убыток по финансовым обязательствам, оцениваемым по амортизированной стоимости</t>
  </si>
  <si>
    <t>Процентные кредиты и облигации</t>
  </si>
  <si>
    <t>Обязательства по аренде</t>
  </si>
  <si>
    <t>Доход от образования совместных предприятий</t>
  </si>
  <si>
    <t>Доля О2О (СП) в чистой прибыли по МСФО</t>
  </si>
  <si>
    <t>Амортизация PPA</t>
  </si>
  <si>
    <t>Доля Учи.ру в чистой прибыли по МСФО</t>
  </si>
  <si>
    <t>Доля Умскул в чистой прибыли по МСФО</t>
  </si>
  <si>
    <t>Долгосрочный план продвижения (Самокат)</t>
  </si>
  <si>
    <t>Содержание:</t>
  </si>
  <si>
    <t>Описание изменений</t>
  </si>
  <si>
    <t>ОПУ (МСФО)</t>
  </si>
  <si>
    <t>ОФП (МСФО)</t>
  </si>
  <si>
    <t>ОДДС (МСФО)</t>
  </si>
  <si>
    <t>Содержание</t>
  </si>
  <si>
    <t xml:space="preserve">Financial assets at fair value through profit or loss </t>
  </si>
  <si>
    <t>Русский</t>
  </si>
  <si>
    <t>English</t>
  </si>
  <si>
    <t>ENG</t>
  </si>
  <si>
    <t>RUS</t>
  </si>
  <si>
    <t>FY 2022</t>
  </si>
  <si>
    <t>6 мес. 2022</t>
  </si>
  <si>
    <t>Общий и чистый долг</t>
  </si>
  <si>
    <t>Operating Segments, RUB mn</t>
  </si>
  <si>
    <t>Non-controlling interest</t>
  </si>
  <si>
    <t xml:space="preserve"> *Since Q1 2020 net loss on venture capital investments is included in Net gain on financial assets and liabilities at fair value through profit or loss	 </t>
  </si>
  <si>
    <t>Adjustments to reconcile loss before income tax to cash flows:</t>
  </si>
  <si>
    <t>Рентабельность по скорр. EBITDA, %</t>
  </si>
  <si>
    <t>*С 1 квартала 2020 года чистый убыток от вложений в совместные предприятия включается в чистую прибыль от финансовых активов и обязательств, оцениваемых по справедливой стоимости через прибыль или убыток</t>
  </si>
  <si>
    <t>Statement of Comprehensive Income, RUB mn</t>
  </si>
  <si>
    <t>RUB mn</t>
  </si>
  <si>
    <t>Чистый долг вкл. обязательства по аренде</t>
  </si>
  <si>
    <t>Чистый долг не вкл. обязательства по аренде</t>
  </si>
  <si>
    <t>Общий долг не вкл. обязательства по аренде</t>
  </si>
  <si>
    <t>Общий долг, вкл. обязательства по аренде</t>
  </si>
  <si>
    <t>Курсовые разницы и другие корректировки</t>
  </si>
  <si>
    <t>Доля Умскул в скорректированной чистой прибыли по МСФО</t>
  </si>
  <si>
    <t>Доля О2О (СП) в скорректированной чистой прибыли по МСФО</t>
  </si>
  <si>
    <t>Доля Учи.ру в скорректированной чистой прибыли по МСФО</t>
  </si>
  <si>
    <t>*С 1 квартала 2020 г. чистый убыток от венчурных инвестиций включается в чистую прибыль от финансовых активов и обязательств, оцениваемых по справедливой стоимости через прибыль или убыток.</t>
  </si>
  <si>
    <t xml:space="preserve"> *Since Q1 2020 net loss on venture capital investments is included in Net gain on financial assets and liabilities at fair value through profit or loss.</t>
  </si>
  <si>
    <t>Расчет первоначальной справедливой стоимости условного вознаграждения на дату приобретения</t>
  </si>
  <si>
    <t xml:space="preserve">Корректировки для приведения убытка до налогообложения к денежным потокам, полученным от операционной деятельности </t>
  </si>
  <si>
    <t>Share of AliExpress Russia JV Adjusted net profit</t>
  </si>
  <si>
    <t>Share of AliExpress Russia JV net profit under IFRS</t>
  </si>
  <si>
    <t>Доля AliExpress Россия (СП) в чистой прибыли по МСФО</t>
  </si>
  <si>
    <t>Доля AliExpress Россия (СП) в скорректированной чистой прибыли по МСФО</t>
  </si>
  <si>
    <t>Скорр. EBITDA</t>
  </si>
  <si>
    <t>Чистый долг не вкл. обязательства по аренде / Скорр. EBITDA за посл. 12 мес.</t>
  </si>
  <si>
    <t>Чистый долг вкл. обязательства по аренде / Скорр. EBITDA за посл. 12 мес.</t>
  </si>
  <si>
    <t>Скорр. EBITDA за последние 12 мес.</t>
  </si>
  <si>
    <t>Online advertising Revenue</t>
  </si>
  <si>
    <t>Adjustments:</t>
  </si>
  <si>
    <t>Online advertising Adjusted revenue</t>
  </si>
  <si>
    <t>MMO games Revenue</t>
  </si>
  <si>
    <t>Community IVAS Revenue</t>
  </si>
  <si>
    <t>EdTech Revenue</t>
  </si>
  <si>
    <t>Other Revenue</t>
  </si>
  <si>
    <t>MMO games Adjusted revenue</t>
  </si>
  <si>
    <t>Community IVAS Adjusted revenue</t>
  </si>
  <si>
    <t>EdTech Adjusted revenue</t>
  </si>
  <si>
    <t>Other Adjusted revenue</t>
  </si>
  <si>
    <t>Выручка от Онлайн рекламы</t>
  </si>
  <si>
    <t>Корректировки:</t>
  </si>
  <si>
    <t>Скорр. выручка от Онлайн рекламы</t>
  </si>
  <si>
    <t>Выручка от MMO игр</t>
  </si>
  <si>
    <t>Скорр. выручка от MMO игр</t>
  </si>
  <si>
    <t>Выручка от Пользовательских платежей</t>
  </si>
  <si>
    <t>Скорр. выручка от Пользовательских платежей</t>
  </si>
  <si>
    <t>Выручка от Образовательных технологий</t>
  </si>
  <si>
    <t>Скорр. выручка от Образовательных технологий</t>
  </si>
  <si>
    <t>Скорр. прочая выручка</t>
  </si>
  <si>
    <t>Скорректированная выручка Группы</t>
  </si>
  <si>
    <t>Дебиторская задолженность по продаже дочерней компании</t>
  </si>
  <si>
    <t>Short-term deferred gain (soft loans)</t>
  </si>
  <si>
    <t>Государственные субсидии</t>
  </si>
  <si>
    <t>Убыток до налогообложения, продолжающаяся деятельность</t>
  </si>
  <si>
    <t>Loss before income tax, continuing operations</t>
  </si>
  <si>
    <t>Чистая прибыль по прекращённой деятельности</t>
  </si>
  <si>
    <t>Net profit on discontinued operations</t>
  </si>
  <si>
    <t>Group Adjusted net loss (discontinued operations)</t>
  </si>
  <si>
    <t>Скорректированный чистый убыток Группы, относящийся к прекращённой деятельности</t>
  </si>
  <si>
    <t>Delivery club motivation</t>
  </si>
  <si>
    <t>Мотивация (Деливери Клаб)</t>
  </si>
  <si>
    <t>Discontinued operations</t>
  </si>
  <si>
    <t>Profit/(loss) before income tax expense from continuing operations</t>
  </si>
  <si>
    <t>Прибыль/(убыток) до налогообложения от продолжающейся деятельности</t>
  </si>
  <si>
    <t>Денежные средства и их эквиваленты, включённые в состав активов, предназначенных для продажи</t>
  </si>
  <si>
    <t>Выручка сегмента «Игры»</t>
  </si>
  <si>
    <t>Revenue of the "Games" segment</t>
  </si>
  <si>
    <t>Прекращенная деятельность</t>
  </si>
  <si>
    <t>Net profit/(loss) from discontinued operations**</t>
  </si>
  <si>
    <t>Чистая прибыль/(убыток) по прекращенной деятельности**</t>
  </si>
  <si>
    <t>Since Q3 2022, due to the disposal of the gaming segment, the result of the disposal holding is shown in the line "Net profit / (loss) from discontinued operations"</t>
  </si>
  <si>
    <t>**С 3 квартала 2022 года в связи с выбытием игрового сегмента результат деятельности выбывающего холдинга показывается по строке "Чистая прибыль/(убыток) по прекращенной деятельности"</t>
  </si>
  <si>
    <t>31.12.2021 (пересчитано)</t>
  </si>
  <si>
    <t>4кв 2022 (пересчитано с учетом опционов)</t>
  </si>
  <si>
    <t>Q4 2022 (restated with options)</t>
  </si>
  <si>
    <t>Financial liabilities at fair value through profit or loss</t>
  </si>
  <si>
    <t>Финансовые обязательства, оцениваемые по справедливой стоимости через прибыль или убыток</t>
  </si>
  <si>
    <t>Результаты сегментов</t>
  </si>
  <si>
    <t>Технологии для бизнеса</t>
  </si>
  <si>
    <t>Elimination of intragroup transactions</t>
  </si>
  <si>
    <t>Убыток от переоценки активов, предназначенных для продажи</t>
  </si>
  <si>
    <t>Effect of translation to presentation currency of Group’s joint ventures</t>
  </si>
  <si>
    <t>Exchange difference on translation of foreign operations</t>
  </si>
  <si>
    <t>Эффект от курсовых разниц при пересчете операций зарубежных совместных предприятий</t>
  </si>
  <si>
    <t>Эффект от курсовых разниц при пересчете операций зарубежных организаций</t>
  </si>
  <si>
    <t>Итого прочий совокупный доход за вычетом влияния налога на прибыль в сумме 0</t>
  </si>
  <si>
    <t>Accounts receivable from the sale of a subsidiary</t>
  </si>
  <si>
    <r>
      <t xml:space="preserve">Cash paid for property and equipment from </t>
    </r>
    <r>
      <rPr>
        <sz val="8"/>
        <rFont val="VK Sans Display"/>
        <family val="3"/>
      </rPr>
      <t>continuing operations</t>
    </r>
  </si>
  <si>
    <r>
      <t xml:space="preserve">Cash paid for intangible assets from </t>
    </r>
    <r>
      <rPr>
        <sz val="8"/>
        <rFont val="VK Sans Display"/>
        <family val="3"/>
      </rPr>
      <t>continuing operations</t>
    </r>
  </si>
  <si>
    <r>
      <t xml:space="preserve">Cash paid for property and equipment from </t>
    </r>
    <r>
      <rPr>
        <sz val="8"/>
        <rFont val="VK Sans Display"/>
        <family val="3"/>
      </rPr>
      <t>discontinued operations</t>
    </r>
  </si>
  <si>
    <r>
      <t xml:space="preserve">Cash paid for intangible assets from </t>
    </r>
    <r>
      <rPr>
        <sz val="8"/>
        <rFont val="VK Sans Display"/>
        <family val="3"/>
      </rPr>
      <t>discontinued operations</t>
    </r>
  </si>
  <si>
    <t>Денежные средства, уплаченные за нематериальные активы, по продолжающейся деятельности</t>
  </si>
  <si>
    <t>Денежные средства, уплаченные за основные средства, по прекращенной деятельности</t>
  </si>
  <si>
    <t>Денежные средства, уплаченные за нематериальные активы, по прекращенной деятельности</t>
  </si>
  <si>
    <t>Payment of lease liabilities</t>
  </si>
  <si>
    <t>Group adjusted EBITDA</t>
  </si>
  <si>
    <t>Impairment of equity accounted associates and joint ventures</t>
  </si>
  <si>
    <t>Loss on remeasurement of assets held for sale</t>
  </si>
  <si>
    <t>Gain on remeasurement of previously held interest in joint ventures and equity accounted associate</t>
  </si>
  <si>
    <t>Income tax expense</t>
  </si>
  <si>
    <t>Скорректированный показатель EBITDA Группы</t>
  </si>
  <si>
    <t>Прибыль от продажи дочерних компаний</t>
  </si>
  <si>
    <t>Прибыль от переоценки ранее принадлежащих долей участия в совместных предприятиях и ассоциированных организациях</t>
  </si>
  <si>
    <t>Расходы по налогу на прибыль</t>
  </si>
  <si>
    <t>Прибыль до налогообложения, прекращенная деятельность</t>
  </si>
  <si>
    <t>Profit before income tax, discontinued operations</t>
  </si>
  <si>
    <t>Q1 2023</t>
  </si>
  <si>
    <t>1кв 2023</t>
  </si>
  <si>
    <t>3m 2023</t>
  </si>
  <si>
    <t>3 мес. 2023</t>
  </si>
  <si>
    <t>Convertible loans</t>
  </si>
  <si>
    <t>Конвертируемые займы</t>
  </si>
  <si>
    <t>Q2 2023</t>
  </si>
  <si>
    <t>2кв 2023</t>
  </si>
  <si>
    <t>6m 2023</t>
  </si>
  <si>
    <t>6 мес. 2023</t>
  </si>
  <si>
    <t>Отложенный доход по кредитным обязательствам</t>
  </si>
  <si>
    <t>Deferred income on loan liabilities</t>
  </si>
  <si>
    <t>Денежные средства, уплаченные за приобретение долгосрочных прав аренды, за вычетом полученных денежных средств</t>
  </si>
  <si>
    <t xml:space="preserve">Cash paid for the acquisition of long-term leasehold rights, net of cash acquired </t>
  </si>
  <si>
    <t>Торговая и прочая дебиторская задолженность</t>
  </si>
  <si>
    <t>Trade and other accounts receivable</t>
  </si>
  <si>
    <t>3кв 2023</t>
  </si>
  <si>
    <t>Q3 2023</t>
  </si>
  <si>
    <t>9m 2023</t>
  </si>
  <si>
    <t>9 мес. 2023</t>
  </si>
  <si>
    <t>Cash received from the sale of subsidiaries</t>
  </si>
  <si>
    <t>31.12.2022 (пересчитано)</t>
  </si>
  <si>
    <t>12m 2023</t>
  </si>
  <si>
    <t>12 мес. 2023</t>
  </si>
  <si>
    <t>Q4 2023</t>
  </si>
  <si>
    <t>4кв 2023</t>
  </si>
  <si>
    <t>Agent/partner fees and media content</t>
  </si>
  <si>
    <t>Вознаграждение агентам/партнерам и медиаконтент</t>
  </si>
  <si>
    <t>Восстановление резервов в связи с истечением срока исковой давности</t>
  </si>
  <si>
    <t>Восстановление обесценения ассоциированных компаний, учитываемых по методу долевого участия</t>
  </si>
  <si>
    <t>Other financial assets</t>
  </si>
  <si>
    <t>Прочие финансовые активы</t>
  </si>
  <si>
    <t>Налоги к уплате по единому налоговому счёту</t>
  </si>
  <si>
    <t>Taxes payable on a unified tax account</t>
  </si>
  <si>
    <t xml:space="preserve">Impairment of equity accounted associates </t>
  </si>
  <si>
    <t>Repayment of loans issued</t>
  </si>
  <si>
    <t>Погашение займов выданных</t>
  </si>
  <si>
    <t>Размещение облигаций</t>
  </si>
  <si>
    <t>Placement of bonds</t>
  </si>
  <si>
    <t>Социальные платформы и медиаконтент</t>
  </si>
  <si>
    <t>Экосистемные сервисы и прочие направления</t>
  </si>
  <si>
    <t>Не аллоцируемые</t>
  </si>
  <si>
    <t>Social platforms and media content</t>
  </si>
  <si>
    <t>Примечание: В течение 2023 года, Группа завершила распределение цены приобретения «Дзен.Платформа». В результате чего был пересмотрен баланс на 31.12.2022</t>
  </si>
  <si>
    <t>Note: During 2023, the Group completed the allocation of the acquisition price of Zen.Platform. As a result, the balance sheet was restated as of December 31, 2022</t>
  </si>
  <si>
    <t>Курсовые разницы</t>
  </si>
  <si>
    <t>Чистый убыток от финансовых активов и обязательств, оцениваемых по справедливой стоимости через прибыль или убыток</t>
  </si>
  <si>
    <t>Net loss on financial assets and liabilities at fair value through profit or loss</t>
  </si>
  <si>
    <t>Diluted earnings per share attributable to ordinary equity holders of the parent</t>
  </si>
  <si>
    <t xml:space="preserve">Effect of foreign exchange differences on translation of transactions of foreign joint ventures </t>
  </si>
  <si>
    <t>Effect of foreign exchange differences on translation of transactions of foreign companies</t>
  </si>
  <si>
    <t>Increase in prepaid expenses and advances to suppliers</t>
  </si>
  <si>
    <t>Увеличение расходов будущих периодов и авансов поставщикам</t>
  </si>
  <si>
    <t>(Увеличение)/уменьшение прочих внеоборотных активов</t>
  </si>
  <si>
    <t xml:space="preserve">Foreign exchange </t>
  </si>
  <si>
    <t>Прибыль от продажи дочернего предприятия</t>
  </si>
  <si>
    <t xml:space="preserve">Profit from sale of subsidiaries </t>
  </si>
  <si>
    <t>Impairment recovery of equity accounted associates</t>
  </si>
  <si>
    <t>Recovery of allowances due to the expiration of the limitation period</t>
  </si>
  <si>
    <t>Techonologies for business</t>
  </si>
  <si>
    <t>Not allocated</t>
  </si>
  <si>
    <t>12m 2022</t>
  </si>
  <si>
    <t>12 мес.2023</t>
  </si>
  <si>
    <t>Консолидированный отчет о финансовом положении, млн руб.</t>
  </si>
  <si>
    <t>Consolidation Statement of Financial Position, RUB mn</t>
  </si>
  <si>
    <t>Консолидированный отчет о движении денежных средства, млн руб.</t>
  </si>
  <si>
    <t>Consolidated Statement of Cash Flows, RUB mn</t>
  </si>
  <si>
    <t>Дивиденды, полученные от объектов инвестиций венчурного капитала</t>
  </si>
  <si>
    <t xml:space="preserve">Dividends from venture capital investees </t>
  </si>
  <si>
    <t>Чистые денежные средства, полученные от финансовой деятельности</t>
  </si>
  <si>
    <t>Net cash provided by financing activities</t>
  </si>
  <si>
    <t>Чистое увеличение денежных средств и их эквивалентов</t>
  </si>
  <si>
    <t xml:space="preserve">Net increase in cash and cash equivalents </t>
  </si>
  <si>
    <t>Изменение резерва под ожидаемые кредитные убытки по денежным средствам с ограниченным правом использования</t>
  </si>
  <si>
    <t>Change in expected credit loss allowance on restricted cash</t>
  </si>
  <si>
    <t>Cash and cash equivalents included in assets held for sale</t>
  </si>
  <si>
    <r>
      <t xml:space="preserve">Денежные средства, уплаченные за основные средства, по продолжающейся </t>
    </r>
    <r>
      <rPr>
        <sz val="7.5"/>
        <color rgb="FF000000"/>
        <rFont val="VK Sans Display"/>
        <family val="3"/>
      </rPr>
      <t>деятельности</t>
    </r>
  </si>
  <si>
    <t>(Increase)/decrease in other non-current assets</t>
  </si>
  <si>
    <t>Прочие внереализационные доходы/(расходы)</t>
  </si>
  <si>
    <t>Other non-operating gain/(loss)</t>
  </si>
  <si>
    <t>Net (loss)/gain on financial assets and liabilities at fair value through profit or loss</t>
  </si>
  <si>
    <t>Чистый (убыток)/прибыль от финансовых активов и обязательств, оцениваемых по справедливой стоимости через прибыль или убыток</t>
  </si>
  <si>
    <t>Income tax (expense)/benefit</t>
  </si>
  <si>
    <t>Total other comprehensive income net of tax effect of 0</t>
  </si>
  <si>
    <t>Базовый (убыток)/прибыль на акцию, приходящийся на держателей обыкновенных акций материнской компании</t>
  </si>
  <si>
    <t>Basic (loss)/profit per share attributable to ordinary equity holders of the parent</t>
  </si>
  <si>
    <t>Чистый (убыток)/прибыль приходящийся на:</t>
  </si>
  <si>
    <t xml:space="preserve">Net (loss)/profit, attributable to: </t>
  </si>
  <si>
    <t>Total comprehensive (loss)/income, net of tax, attributable to:</t>
  </si>
  <si>
    <t>Прочие внереализационные расходы</t>
  </si>
  <si>
    <t>Other non-operating loss</t>
  </si>
  <si>
    <t>31.12.2022 (restated)</t>
  </si>
  <si>
    <t>31.12.2021 (restated)</t>
  </si>
  <si>
    <t>Ecosystem services and other business lines</t>
  </si>
  <si>
    <t>Q1 2024</t>
  </si>
  <si>
    <t>1кв 2024</t>
  </si>
  <si>
    <t>3m 2024</t>
  </si>
  <si>
    <t>3 мес. 2024</t>
  </si>
  <si>
    <t>н/п</t>
  </si>
  <si>
    <t>Q2 2024</t>
  </si>
  <si>
    <t>2кв 2024</t>
  </si>
  <si>
    <t>6 мес. 2024</t>
  </si>
  <si>
    <t>6m 2024</t>
  </si>
  <si>
    <t>Денежные средства, уплаченные за приобретение финансовых активов</t>
  </si>
  <si>
    <t>Cash paid for the acquisition of financial assets</t>
  </si>
  <si>
    <t>Денежные средства, полученные от продажи финансовых активов</t>
  </si>
  <si>
    <t>Cash received from sale of financial assets</t>
  </si>
  <si>
    <t xml:space="preserve">Cash advanced for investments in associates and joint ventures </t>
  </si>
  <si>
    <t>Денежные средства, авансированные за инвестиции в ассоциированные организации и совместные предприятия, учитываемые по методу долевого участия</t>
  </si>
  <si>
    <t>12m 2024</t>
  </si>
  <si>
    <t>12 мес. 2024</t>
  </si>
  <si>
    <t>12 мес.2022</t>
  </si>
  <si>
    <t>Денежные средства, полученные  от продажи дочерних организаций</t>
  </si>
  <si>
    <t>Выбытие денежных средств от выбытия дочерних предприятий</t>
  </si>
  <si>
    <t>Cash outflow from disposal of subsidiary</t>
  </si>
  <si>
    <t>Changes in operating assets and liabilities</t>
  </si>
  <si>
    <t>Увеличение дебиторской задолженности</t>
  </si>
  <si>
    <t>Increase in accounts receivable</t>
  </si>
  <si>
    <t>(Увеличение)/уменьшение запасов и прочих активов</t>
  </si>
  <si>
    <t>(Increase)/decrease in inventories and other assets</t>
  </si>
  <si>
    <t>Увеличение краткосрочных обязательств и начисленных расходов</t>
  </si>
  <si>
    <t>Increase in accounts payable and accrued expenses</t>
  </si>
  <si>
    <t>Увеличение отложенной выручки и авансов клиентов</t>
  </si>
  <si>
    <t>Increase in deferred revenue and customer advances</t>
  </si>
  <si>
    <t>Net (loss)/profit from discontinued operations</t>
  </si>
  <si>
    <t>Чистый (убыток)/прибыль по прекращенной деятельности</t>
  </si>
  <si>
    <t>Итого чистый убыток по МСФО</t>
  </si>
  <si>
    <t>Net loss under IFRS</t>
  </si>
  <si>
    <t>Consolidated loss after income tax expense under IFRS</t>
  </si>
  <si>
    <t>Итого совокупный убыток по МСФО, за вычетом налога на прибыль</t>
  </si>
  <si>
    <t>Прочие внереализационные доходы</t>
  </si>
  <si>
    <t>Other non-operating gain</t>
  </si>
  <si>
    <t>Expected credit loss allowance on restricted cash</t>
  </si>
  <si>
    <t>Убыток до налогообложения от продолжающейся деятельности</t>
  </si>
  <si>
    <t>Loss before income tax expense from continuing operations</t>
  </si>
  <si>
    <t>Чистый убыток от продолжающейся деятельности</t>
  </si>
  <si>
    <t>Loss from continuing operations</t>
  </si>
  <si>
    <t>Net loss</t>
  </si>
  <si>
    <t>Чистый убыток</t>
  </si>
  <si>
    <t>Прочий совокупный доход</t>
  </si>
  <si>
    <t>Other comprehensive income</t>
  </si>
  <si>
    <t>Прочий совокупный доход, который может быть переклассифицирован в состав прибыли или убытка в последующих периодах</t>
  </si>
  <si>
    <t>Итого совокупный (убыток)/доход, за вычетом налогов, приходящийся на:</t>
  </si>
  <si>
    <t>Убыток на акцию (в руб.):</t>
  </si>
  <si>
    <t>Базовый убыток на акцию, приходящийся на держателей обыкновенных акций материнской компании</t>
  </si>
  <si>
    <t>(Убыток)/прибыль на акцию (в руб.) по прекращенной деятельности:</t>
  </si>
  <si>
    <t>(Loss)/profit per share, in RUB from discontinued operations:</t>
  </si>
  <si>
    <t>Loss per share, in RUB from continuing operations:</t>
  </si>
  <si>
    <t>Убыток на акцию (в руб.) от продолжающейся деятельности:</t>
  </si>
  <si>
    <t>Q1 2025</t>
  </si>
  <si>
    <t>1кв 2025</t>
  </si>
  <si>
    <t>Q2 2025</t>
  </si>
  <si>
    <t>2кв 2025</t>
  </si>
  <si>
    <t>6 мес. 2025</t>
  </si>
  <si>
    <t>6m 2025</t>
  </si>
  <si>
    <t>Результат вложений в прочие инвестиции</t>
  </si>
  <si>
    <t>Result of investments in other investments</t>
  </si>
  <si>
    <t>Выпуск акций</t>
  </si>
  <si>
    <t>Share issue</t>
  </si>
  <si>
    <t>Securing futures</t>
  </si>
  <si>
    <t>Обеспечение фьючерсов</t>
  </si>
  <si>
    <t>Дивиденды и прочие доходы, полученные от инвестиций</t>
  </si>
  <si>
    <t>Dividends and other income received from investments</t>
  </si>
  <si>
    <t>9m 2024</t>
  </si>
  <si>
    <t>9 мес. 2024</t>
  </si>
  <si>
    <t>9m 2025</t>
  </si>
  <si>
    <t>9 мес. 2025</t>
  </si>
  <si>
    <t>12 мес. 2025</t>
  </si>
  <si>
    <t>12m 2025</t>
  </si>
  <si>
    <t>Technologies for business</t>
  </si>
  <si>
    <t>Денежные средства, полученные от продажи основных средств</t>
  </si>
  <si>
    <t>Cash received from the sale of property and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</si>
</sst>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_);_(* \(#,##0\);_(* &quot;-&quot;_);_(@_)"/>
    <numFmt numFmtId="165" formatCode="0.0%"/>
    <numFmt numFmtId="166" formatCode="###,000"/>
    <numFmt numFmtId="167" formatCode="#,##0;\(#,##0\);\-"/>
    <numFmt numFmtId="168" formatCode="_-* #,##0_-;\-* #,##0_-;_-* &quot;-&quot;??_-;_-@_-"/>
  </numFmts>
  <fonts count="47" x14ac:knownFonts="1">
    <font>
      <sz val="11"/>
      <color theme="1"/>
      <name val="SF Pro Text Light"/>
      <family val="2"/>
      <charset val="204"/>
      <scheme val="minor"/>
    </font>
    <font>
      <sz val="11"/>
      <color theme="1"/>
      <name val="SF Pro Text Light"/>
      <family val="2"/>
      <scheme val="minor"/>
    </font>
    <font>
      <sz val="11"/>
      <color theme="1"/>
      <name val="SF Pro Text Light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b/>
      <sz val="8"/>
      <color rgb="FF1F497D"/>
      <name val="Verdana"/>
      <family val="2"/>
      <charset val="204"/>
    </font>
    <font>
      <sz val="8"/>
      <color rgb="FF1F497D"/>
      <name val="Verdana"/>
      <family val="2"/>
      <charset val="204"/>
    </font>
    <font>
      <sz val="8"/>
      <color rgb="FF000000"/>
      <name val="Verdana"/>
      <family val="2"/>
      <charset val="204"/>
    </font>
    <font>
      <b/>
      <sz val="8"/>
      <color rgb="FF00CC00"/>
      <name val="Verdana"/>
      <family val="2"/>
      <charset val="204"/>
    </font>
    <font>
      <b/>
      <sz val="8"/>
      <color rgb="FF33CC33"/>
      <name val="Verdana"/>
      <family val="2"/>
      <charset val="204"/>
    </font>
    <font>
      <b/>
      <sz val="8"/>
      <color rgb="FFFF9900"/>
      <name val="Verdana"/>
      <family val="2"/>
      <charset val="204"/>
    </font>
    <font>
      <b/>
      <sz val="8"/>
      <color rgb="FFFF0000"/>
      <name val="Verdana"/>
      <family val="2"/>
      <charset val="204"/>
    </font>
    <font>
      <sz val="8"/>
      <color rgb="FF000000"/>
      <name val="Arial"/>
      <family val="2"/>
      <charset val="204"/>
    </font>
    <font>
      <i/>
      <sz val="8"/>
      <color rgb="FF000000"/>
      <name val="Verdana"/>
      <family val="2"/>
      <charset val="204"/>
    </font>
    <font>
      <b/>
      <i/>
      <sz val="8"/>
      <color rgb="FF000000"/>
      <name val="Verdana"/>
      <family val="2"/>
      <charset val="204"/>
    </font>
    <font>
      <b/>
      <i/>
      <sz val="8"/>
      <color rgb="FF1F497D"/>
      <name val="Verdana"/>
      <family val="2"/>
      <charset val="204"/>
    </font>
    <font>
      <i/>
      <sz val="8"/>
      <color rgb="FF1F497D"/>
      <name val="Verdana"/>
      <family val="2"/>
      <charset val="204"/>
    </font>
    <font>
      <u/>
      <sz val="11"/>
      <color theme="10"/>
      <name val="SF Pro Text Light"/>
      <family val="2"/>
      <charset val="204"/>
      <scheme val="minor"/>
    </font>
    <font>
      <i/>
      <u/>
      <sz val="10"/>
      <color theme="10"/>
      <name val="Arial"/>
      <family val="2"/>
      <charset val="204"/>
    </font>
    <font>
      <b/>
      <u/>
      <sz val="12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0"/>
      <color theme="1"/>
      <name val="SF Pro Text Light"/>
      <family val="2"/>
      <charset val="204"/>
      <scheme val="minor"/>
    </font>
    <font>
      <sz val="10"/>
      <color theme="0" tint="-0.499984740745262"/>
      <name val="Arial"/>
      <family val="2"/>
      <charset val="204"/>
    </font>
    <font>
      <sz val="10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rgb="FFFF0000"/>
      <name val="Arial"/>
      <family val="2"/>
      <charset val="204"/>
    </font>
    <font>
      <b/>
      <i/>
      <sz val="10"/>
      <color theme="1" tint="0.249977111117893"/>
      <name val="Arial"/>
      <family val="2"/>
      <charset val="204"/>
    </font>
    <font>
      <b/>
      <sz val="10"/>
      <name val="Arial"/>
      <family val="2"/>
      <charset val="204"/>
    </font>
    <font>
      <sz val="12"/>
      <color theme="4"/>
      <name val="Arial"/>
      <family val="2"/>
      <charset val="204"/>
    </font>
    <font>
      <sz val="12"/>
      <color theme="0"/>
      <name val="Arial"/>
      <family val="2"/>
      <charset val="204"/>
    </font>
    <font>
      <sz val="10"/>
      <color rgb="FFFF0000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color theme="1"/>
      <name val="Verdana"/>
      <family val="2"/>
      <charset val="204"/>
    </font>
    <font>
      <b/>
      <i/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8"/>
      <name val="VK Sans Display"/>
      <family val="3"/>
    </font>
    <font>
      <sz val="7.5"/>
      <color rgb="FF000000"/>
      <name val="VK Sans Display"/>
      <family val="3"/>
    </font>
    <font>
      <sz val="8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rgb="FF3C4043"/>
      <name val="Arial"/>
      <family val="2"/>
      <charset val="204"/>
    </font>
    <font>
      <sz val="7"/>
      <color rgb="FF3C4043"/>
      <name val="Arial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rgb="FFDBE5F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1F5FB"/>
        <bgColor rgb="FF000000"/>
      </patternFill>
    </fill>
    <fill>
      <patternFill patternType="solid">
        <fgColor rgb="FFE9EFF7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rgb="FFB7CFE8"/>
        <bgColor rgb="FF000000"/>
      </patternFill>
    </fill>
    <fill>
      <patternFill patternType="solid">
        <fgColor rgb="FFC3D6EB"/>
        <bgColor rgb="FF000000"/>
      </patternFill>
    </fill>
    <fill>
      <patternFill patternType="solid">
        <fgColor rgb="FFDBE5F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1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2" borderId="4" applyNumberFormat="0" applyAlignment="0" applyProtection="0">
      <alignment horizontal="left" vertical="center" indent="1"/>
    </xf>
    <xf numFmtId="166" fontId="10" fillId="0" borderId="5" applyNumberFormat="0" applyProtection="0">
      <alignment horizontal="right" vertical="center"/>
    </xf>
    <xf numFmtId="166" fontId="9" fillId="0" borderId="6" applyNumberFormat="0" applyProtection="0">
      <alignment horizontal="right" vertical="center"/>
    </xf>
    <xf numFmtId="0" fontId="11" fillId="3" borderId="6" applyNumberFormat="0" applyAlignment="0" applyProtection="0">
      <alignment horizontal="left" vertical="center" indent="1"/>
    </xf>
    <xf numFmtId="0" fontId="11" fillId="4" borderId="6" applyNumberFormat="0" applyAlignment="0" applyProtection="0">
      <alignment horizontal="left" vertical="center" indent="1"/>
    </xf>
    <xf numFmtId="166" fontId="10" fillId="5" borderId="5" applyNumberFormat="0" applyBorder="0" applyProtection="0">
      <alignment horizontal="right" vertical="center"/>
    </xf>
    <xf numFmtId="0" fontId="11" fillId="3" borderId="6" applyNumberFormat="0" applyAlignment="0" applyProtection="0">
      <alignment horizontal="left" vertical="center" indent="1"/>
    </xf>
    <xf numFmtId="166" fontId="9" fillId="4" borderId="6" applyNumberFormat="0" applyProtection="0">
      <alignment horizontal="right" vertical="center"/>
    </xf>
    <xf numFmtId="166" fontId="9" fillId="5" borderId="6" applyNumberFormat="0" applyBorder="0" applyProtection="0">
      <alignment horizontal="right" vertical="center"/>
    </xf>
    <xf numFmtId="166" fontId="12" fillId="6" borderId="7" applyNumberFormat="0" applyBorder="0" applyAlignment="0" applyProtection="0">
      <alignment horizontal="right" vertical="center" indent="1"/>
    </xf>
    <xf numFmtId="166" fontId="13" fillId="7" borderId="7" applyNumberFormat="0" applyBorder="0" applyAlignment="0" applyProtection="0">
      <alignment horizontal="right" vertical="center" indent="1"/>
    </xf>
    <xf numFmtId="166" fontId="13" fillId="8" borderId="7" applyNumberFormat="0" applyBorder="0" applyAlignment="0" applyProtection="0">
      <alignment horizontal="right" vertical="center" indent="1"/>
    </xf>
    <xf numFmtId="166" fontId="14" fillId="9" borderId="7" applyNumberFormat="0" applyBorder="0" applyAlignment="0" applyProtection="0">
      <alignment horizontal="right" vertical="center" indent="1"/>
    </xf>
    <xf numFmtId="166" fontId="14" fillId="10" borderId="7" applyNumberFormat="0" applyBorder="0" applyAlignment="0" applyProtection="0">
      <alignment horizontal="right" vertical="center" indent="1"/>
    </xf>
    <xf numFmtId="166" fontId="14" fillId="11" borderId="7" applyNumberFormat="0" applyBorder="0" applyAlignment="0" applyProtection="0">
      <alignment horizontal="right" vertical="center" indent="1"/>
    </xf>
    <xf numFmtId="166" fontId="15" fillId="12" borderId="7" applyNumberFormat="0" applyBorder="0" applyAlignment="0" applyProtection="0">
      <alignment horizontal="right" vertical="center" indent="1"/>
    </xf>
    <xf numFmtId="166" fontId="15" fillId="13" borderId="7" applyNumberFormat="0" applyBorder="0" applyAlignment="0" applyProtection="0">
      <alignment horizontal="right" vertical="center" indent="1"/>
    </xf>
    <xf numFmtId="166" fontId="15" fillId="14" borderId="7" applyNumberFormat="0" applyBorder="0" applyAlignment="0" applyProtection="0">
      <alignment horizontal="right" vertical="center" indent="1"/>
    </xf>
    <xf numFmtId="0" fontId="16" fillId="0" borderId="4" applyNumberFormat="0" applyFont="0" applyFill="0" applyAlignment="0" applyProtection="0"/>
    <xf numFmtId="166" fontId="10" fillId="15" borderId="4" applyNumberFormat="0" applyAlignment="0" applyProtection="0">
      <alignment horizontal="left" vertical="center" indent="1"/>
    </xf>
    <xf numFmtId="0" fontId="9" fillId="2" borderId="6" applyNumberFormat="0" applyAlignment="0" applyProtection="0">
      <alignment horizontal="left" vertical="center" indent="1"/>
    </xf>
    <xf numFmtId="0" fontId="11" fillId="16" borderId="4" applyNumberFormat="0" applyAlignment="0" applyProtection="0">
      <alignment horizontal="left" vertical="center" indent="1"/>
    </xf>
    <xf numFmtId="0" fontId="11" fillId="17" borderId="4" applyNumberFormat="0" applyAlignment="0" applyProtection="0">
      <alignment horizontal="left" vertical="center" indent="1"/>
    </xf>
    <xf numFmtId="0" fontId="11" fillId="18" borderId="4" applyNumberFormat="0" applyAlignment="0" applyProtection="0">
      <alignment horizontal="left" vertical="center" indent="1"/>
    </xf>
    <xf numFmtId="0" fontId="11" fillId="5" borderId="4" applyNumberFormat="0" applyAlignment="0" applyProtection="0">
      <alignment horizontal="left" vertical="center" indent="1"/>
    </xf>
    <xf numFmtId="0" fontId="11" fillId="4" borderId="6" applyNumberFormat="0" applyAlignment="0" applyProtection="0">
      <alignment horizontal="left" vertical="center" indent="1"/>
    </xf>
    <xf numFmtId="0" fontId="17" fillId="0" borderId="8" applyNumberFormat="0" applyFill="0" applyBorder="0" applyAlignment="0" applyProtection="0"/>
    <xf numFmtId="0" fontId="18" fillId="0" borderId="8" applyNumberFormat="0" applyBorder="0" applyAlignment="0" applyProtection="0"/>
    <xf numFmtId="0" fontId="17" fillId="3" borderId="6" applyNumberFormat="0" applyAlignment="0" applyProtection="0">
      <alignment horizontal="left" vertical="center" indent="1"/>
    </xf>
    <xf numFmtId="0" fontId="17" fillId="3" borderId="6" applyNumberFormat="0" applyAlignment="0" applyProtection="0">
      <alignment horizontal="left" vertical="center" indent="1"/>
    </xf>
    <xf numFmtId="0" fontId="17" fillId="4" borderId="6" applyNumberFormat="0" applyAlignment="0" applyProtection="0">
      <alignment horizontal="left" vertical="center" indent="1"/>
    </xf>
    <xf numFmtId="166" fontId="19" fillId="4" borderId="6" applyNumberFormat="0" applyProtection="0">
      <alignment horizontal="right" vertical="center"/>
    </xf>
    <xf numFmtId="166" fontId="20" fillId="5" borderId="5" applyNumberFormat="0" applyBorder="0" applyProtection="0">
      <alignment horizontal="right" vertical="center"/>
    </xf>
    <xf numFmtId="166" fontId="19" fillId="5" borderId="6" applyNumberFormat="0" applyBorder="0" applyProtection="0">
      <alignment horizontal="right" vertical="center"/>
    </xf>
    <xf numFmtId="166" fontId="10" fillId="0" borderId="5" applyNumberFormat="0" applyFill="0" applyBorder="0" applyAlignment="0" applyProtection="0">
      <alignment horizontal="right" vertical="center"/>
    </xf>
    <xf numFmtId="166" fontId="10" fillId="0" borderId="5" applyNumberFormat="0" applyFill="0" applyBorder="0" applyAlignment="0" applyProtection="0">
      <alignment horizontal="right" vertical="center"/>
    </xf>
    <xf numFmtId="0" fontId="21" fillId="0" borderId="0" applyNumberFormat="0" applyFill="0" applyBorder="0" applyAlignment="0" applyProtection="0"/>
    <xf numFmtId="0" fontId="1" fillId="0" borderId="0"/>
  </cellStyleXfs>
  <cellXfs count="183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3" xfId="0" applyFont="1" applyBorder="1" applyAlignment="1">
      <alignment vertical="center" wrapText="1"/>
    </xf>
    <xf numFmtId="167" fontId="6" fillId="0" borderId="0" xfId="0" applyNumberFormat="1" applyFont="1" applyAlignment="1">
      <alignment horizontal="right" vertical="center"/>
    </xf>
    <xf numFmtId="167" fontId="3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167" fontId="7" fillId="0" borderId="2" xfId="0" applyNumberFormat="1" applyFont="1" applyBorder="1" applyAlignment="1">
      <alignment horizontal="right" vertical="center"/>
    </xf>
    <xf numFmtId="0" fontId="7" fillId="21" borderId="0" xfId="0" applyFont="1" applyFill="1" applyAlignment="1">
      <alignment vertical="center" wrapText="1"/>
    </xf>
    <xf numFmtId="167" fontId="3" fillId="21" borderId="0" xfId="0" applyNumberFormat="1" applyFont="1" applyFill="1" applyAlignment="1">
      <alignment vertical="center"/>
    </xf>
    <xf numFmtId="0" fontId="7" fillId="21" borderId="0" xfId="0" applyFont="1" applyFill="1" applyAlignment="1">
      <alignment vertical="center"/>
    </xf>
    <xf numFmtId="167" fontId="6" fillId="21" borderId="0" xfId="0" applyNumberFormat="1" applyFont="1" applyFill="1" applyAlignment="1">
      <alignment horizontal="right" vertical="center"/>
    </xf>
    <xf numFmtId="167" fontId="3" fillId="0" borderId="0" xfId="0" applyNumberFormat="1" applyFont="1" applyAlignment="1">
      <alignment horizontal="right" vertical="center" wrapText="1"/>
    </xf>
    <xf numFmtId="0" fontId="7" fillId="0" borderId="2" xfId="0" applyFont="1" applyBorder="1" applyAlignment="1">
      <alignment vertical="center" wrapText="1"/>
    </xf>
    <xf numFmtId="167" fontId="6" fillId="21" borderId="0" xfId="0" applyNumberFormat="1" applyFont="1" applyFill="1" applyAlignment="1">
      <alignment vertical="center"/>
    </xf>
    <xf numFmtId="167" fontId="3" fillId="21" borderId="0" xfId="0" applyNumberFormat="1" applyFont="1" applyFill="1" applyAlignment="1">
      <alignment horizontal="right" vertical="center"/>
    </xf>
    <xf numFmtId="0" fontId="7" fillId="0" borderId="9" xfId="0" applyFont="1" applyBorder="1" applyAlignment="1">
      <alignment vertical="center" wrapText="1"/>
    </xf>
    <xf numFmtId="167" fontId="7" fillId="0" borderId="9" xfId="0" applyNumberFormat="1" applyFont="1" applyBorder="1" applyAlignment="1">
      <alignment horizontal="right" vertical="center"/>
    </xf>
    <xf numFmtId="0" fontId="7" fillId="0" borderId="10" xfId="0" applyFont="1" applyBorder="1" applyAlignment="1">
      <alignment vertical="center" wrapText="1"/>
    </xf>
    <xf numFmtId="167" fontId="7" fillId="0" borderId="10" xfId="0" applyNumberFormat="1" applyFont="1" applyBorder="1" applyAlignment="1">
      <alignment horizontal="right" vertical="center"/>
    </xf>
    <xf numFmtId="167" fontId="6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24" fillId="20" borderId="0" xfId="0" applyFont="1" applyFill="1" applyAlignment="1">
      <alignment horizontal="center" vertical="center"/>
    </xf>
    <xf numFmtId="3" fontId="7" fillId="0" borderId="2" xfId="0" applyNumberFormat="1" applyFont="1" applyFill="1" applyBorder="1" applyAlignment="1">
      <alignment horizontal="right" vertical="center"/>
    </xf>
    <xf numFmtId="3" fontId="7" fillId="0" borderId="3" xfId="0" applyNumberFormat="1" applyFont="1" applyFill="1" applyBorder="1" applyAlignment="1">
      <alignment horizontal="right" vertical="center"/>
    </xf>
    <xf numFmtId="164" fontId="3" fillId="0" borderId="0" xfId="0" applyNumberFormat="1" applyFont="1" applyFill="1" applyBorder="1" applyAlignment="1">
      <alignment vertical="center"/>
    </xf>
    <xf numFmtId="167" fontId="7" fillId="0" borderId="0" xfId="0" applyNumberFormat="1" applyFont="1" applyBorder="1" applyAlignment="1">
      <alignment horizontal="right" vertical="center"/>
    </xf>
    <xf numFmtId="167" fontId="7" fillId="21" borderId="12" xfId="0" applyNumberFormat="1" applyFont="1" applyFill="1" applyBorder="1" applyAlignment="1">
      <alignment horizontal="right" vertical="center"/>
    </xf>
    <xf numFmtId="0" fontId="25" fillId="0" borderId="0" xfId="0" applyFont="1" applyAlignment="1">
      <alignment vertical="center"/>
    </xf>
    <xf numFmtId="0" fontId="5" fillId="0" borderId="0" xfId="0" applyFont="1" applyFill="1"/>
    <xf numFmtId="0" fontId="24" fillId="20" borderId="0" xfId="0" applyFont="1" applyFill="1" applyAlignment="1">
      <alignment vertical="center" wrapText="1"/>
    </xf>
    <xf numFmtId="0" fontId="24" fillId="0" borderId="0" xfId="0" applyFont="1" applyFill="1" applyAlignment="1">
      <alignment vertical="center" wrapText="1"/>
    </xf>
    <xf numFmtId="0" fontId="24" fillId="0" borderId="0" xfId="0" applyFont="1" applyFill="1" applyAlignment="1">
      <alignment horizontal="center" vertical="center"/>
    </xf>
    <xf numFmtId="0" fontId="3" fillId="21" borderId="1" xfId="0" applyFont="1" applyFill="1" applyBorder="1" applyAlignment="1">
      <alignment vertical="center"/>
    </xf>
    <xf numFmtId="167" fontId="7" fillId="0" borderId="11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vertical="center"/>
    </xf>
    <xf numFmtId="0" fontId="29" fillId="22" borderId="0" xfId="0" applyFont="1" applyFill="1"/>
    <xf numFmtId="0" fontId="30" fillId="22" borderId="0" xfId="0" applyFont="1" applyFill="1"/>
    <xf numFmtId="0" fontId="29" fillId="23" borderId="0" xfId="0" applyFont="1" applyFill="1"/>
    <xf numFmtId="0" fontId="23" fillId="23" borderId="0" xfId="0" applyFont="1" applyFill="1"/>
    <xf numFmtId="0" fontId="7" fillId="24" borderId="9" xfId="0" applyFont="1" applyFill="1" applyBorder="1" applyAlignment="1">
      <alignment vertical="center" wrapText="1"/>
    </xf>
    <xf numFmtId="167" fontId="7" fillId="24" borderId="9" xfId="0" applyNumberFormat="1" applyFont="1" applyFill="1" applyBorder="1" applyAlignment="1">
      <alignment horizontal="right" vertical="center"/>
    </xf>
    <xf numFmtId="0" fontId="21" fillId="23" borderId="0" xfId="39" applyFill="1" applyAlignment="1">
      <alignment horizontal="left" indent="1"/>
    </xf>
    <xf numFmtId="0" fontId="21" fillId="23" borderId="0" xfId="39" quotePrefix="1" applyFill="1" applyAlignment="1">
      <alignment horizontal="left" indent="1"/>
    </xf>
    <xf numFmtId="0" fontId="33" fillId="22" borderId="0" xfId="0" applyFont="1" applyFill="1"/>
    <xf numFmtId="0" fontId="34" fillId="22" borderId="0" xfId="0" applyFont="1" applyFill="1"/>
    <xf numFmtId="0" fontId="29" fillId="23" borderId="13" xfId="0" applyFont="1" applyFill="1" applyBorder="1"/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4" fillId="2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21" borderId="12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26" fillId="0" borderId="0" xfId="0" applyFont="1" applyFill="1" applyAlignment="1">
      <alignment vertical="center"/>
    </xf>
    <xf numFmtId="0" fontId="7" fillId="0" borderId="1" xfId="0" applyFont="1" applyBorder="1" applyAlignment="1">
      <alignment vertical="center" wrapText="1"/>
    </xf>
    <xf numFmtId="0" fontId="28" fillId="0" borderId="0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26" fillId="0" borderId="0" xfId="0" applyFont="1" applyFill="1" applyBorder="1" applyAlignment="1">
      <alignment vertical="center"/>
    </xf>
    <xf numFmtId="0" fontId="7" fillId="21" borderId="12" xfId="0" applyFont="1" applyFill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 wrapText="1"/>
    </xf>
    <xf numFmtId="0" fontId="35" fillId="0" borderId="0" xfId="0" applyFont="1" applyAlignment="1">
      <alignment vertical="center"/>
    </xf>
    <xf numFmtId="0" fontId="32" fillId="21" borderId="1" xfId="0" applyFont="1" applyFill="1" applyBorder="1" applyAlignment="1">
      <alignment vertical="center" wrapText="1"/>
    </xf>
    <xf numFmtId="0" fontId="32" fillId="0" borderId="11" xfId="0" applyFont="1" applyBorder="1" applyAlignment="1">
      <alignment horizontal="left" vertical="center" wrapText="1"/>
    </xf>
    <xf numFmtId="0" fontId="36" fillId="0" borderId="0" xfId="0" applyFont="1" applyBorder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0" fontId="32" fillId="0" borderId="2" xfId="0" applyFont="1" applyBorder="1" applyAlignment="1">
      <alignment horizontal="left" vertical="center" wrapText="1"/>
    </xf>
    <xf numFmtId="0" fontId="37" fillId="0" borderId="9" xfId="0" applyFont="1" applyBorder="1" applyAlignment="1">
      <alignment horizontal="left" vertical="center" wrapText="1"/>
    </xf>
    <xf numFmtId="0" fontId="37" fillId="0" borderId="0" xfId="0" applyFont="1" applyBorder="1" applyAlignment="1">
      <alignment horizontal="left" vertical="center" wrapText="1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32" fillId="0" borderId="11" xfId="0" applyFont="1" applyFill="1" applyBorder="1" applyAlignment="1">
      <alignment horizontal="left" vertical="center" wrapText="1"/>
    </xf>
    <xf numFmtId="0" fontId="35" fillId="0" borderId="0" xfId="0" applyFont="1" applyAlignment="1">
      <alignment vertical="center" wrapText="1"/>
    </xf>
    <xf numFmtId="0" fontId="3" fillId="0" borderId="0" xfId="0" quotePrefix="1" applyFont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26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6" fillId="0" borderId="0" xfId="0" applyFont="1" applyFill="1" applyBorder="1" applyAlignment="1">
      <alignment vertical="center" wrapText="1"/>
    </xf>
    <xf numFmtId="167" fontId="6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 wrapText="1" indent="1"/>
    </xf>
    <xf numFmtId="0" fontId="3" fillId="0" borderId="0" xfId="0" applyFont="1" applyFill="1" applyBorder="1" applyAlignment="1"/>
    <xf numFmtId="167" fontId="6" fillId="0" borderId="0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vertical="center" wrapText="1"/>
    </xf>
    <xf numFmtId="0" fontId="38" fillId="0" borderId="0" xfId="0" applyFont="1"/>
    <xf numFmtId="167" fontId="4" fillId="21" borderId="0" xfId="0" applyNumberFormat="1" applyFont="1" applyFill="1" applyAlignment="1">
      <alignment vertical="center"/>
    </xf>
    <xf numFmtId="0" fontId="5" fillId="0" borderId="0" xfId="0" applyFont="1" applyBorder="1" applyAlignment="1">
      <alignment horizontal="left" wrapText="1" indent="2"/>
    </xf>
    <xf numFmtId="0" fontId="8" fillId="0" borderId="0" xfId="0" applyFont="1" applyAlignment="1">
      <alignment vertical="center" wrapText="1"/>
    </xf>
    <xf numFmtId="0" fontId="7" fillId="21" borderId="0" xfId="0" applyFont="1" applyFill="1" applyBorder="1" applyAlignment="1">
      <alignment vertical="center" wrapText="1"/>
    </xf>
    <xf numFmtId="0" fontId="39" fillId="0" borderId="0" xfId="0" applyFont="1" applyFill="1" applyAlignment="1">
      <alignment vertical="center" wrapText="1"/>
    </xf>
    <xf numFmtId="167" fontId="3" fillId="0" borderId="0" xfId="0" applyNumberFormat="1" applyFont="1" applyFill="1" applyAlignment="1">
      <alignment vertical="center"/>
    </xf>
    <xf numFmtId="0" fontId="22" fillId="0" borderId="0" xfId="39" applyFont="1" applyAlignment="1">
      <alignment vertical="center"/>
    </xf>
    <xf numFmtId="0" fontId="4" fillId="0" borderId="0" xfId="0" applyFont="1" applyAlignment="1">
      <alignment horizontal="right" vertical="center"/>
    </xf>
    <xf numFmtId="164" fontId="3" fillId="0" borderId="0" xfId="0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168" fontId="4" fillId="0" borderId="2" xfId="1" applyNumberFormat="1" applyFont="1" applyFill="1" applyBorder="1" applyAlignment="1">
      <alignment vertical="center"/>
    </xf>
    <xf numFmtId="14" fontId="24" fillId="20" borderId="0" xfId="0" applyNumberFormat="1" applyFont="1" applyFill="1" applyAlignment="1">
      <alignment horizontal="center" vertical="center"/>
    </xf>
    <xf numFmtId="0" fontId="40" fillId="0" borderId="0" xfId="0" applyFont="1" applyAlignment="1">
      <alignment horizontal="left" vertical="center" indent="1"/>
    </xf>
    <xf numFmtId="168" fontId="7" fillId="0" borderId="1" xfId="1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left" vertical="center" wrapText="1"/>
    </xf>
    <xf numFmtId="164" fontId="4" fillId="0" borderId="2" xfId="0" applyNumberFormat="1" applyFont="1" applyFill="1" applyBorder="1" applyAlignment="1">
      <alignment vertical="center"/>
    </xf>
    <xf numFmtId="0" fontId="3" fillId="21" borderId="2" xfId="0" applyFont="1" applyFill="1" applyBorder="1" applyAlignment="1">
      <alignment vertical="center"/>
    </xf>
    <xf numFmtId="168" fontId="4" fillId="19" borderId="0" xfId="1" applyNumberFormat="1" applyFont="1" applyFill="1" applyAlignment="1">
      <alignment vertical="center"/>
    </xf>
    <xf numFmtId="168" fontId="4" fillId="19" borderId="0" xfId="1" applyNumberFormat="1" applyFont="1" applyFill="1" applyBorder="1" applyAlignment="1">
      <alignment vertical="center"/>
    </xf>
    <xf numFmtId="168" fontId="5" fillId="19" borderId="0" xfId="1" applyNumberFormat="1" applyFont="1" applyFill="1" applyBorder="1" applyAlignment="1">
      <alignment vertical="center"/>
    </xf>
    <xf numFmtId="164" fontId="3" fillId="19" borderId="2" xfId="1" applyNumberFormat="1" applyFont="1" applyFill="1" applyBorder="1" applyAlignment="1">
      <alignment vertical="center"/>
    </xf>
    <xf numFmtId="0" fontId="7" fillId="0" borderId="11" xfId="0" applyFont="1" applyBorder="1" applyAlignment="1">
      <alignment vertical="center" wrapText="1"/>
    </xf>
    <xf numFmtId="0" fontId="6" fillId="0" borderId="1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67" fontId="3" fillId="21" borderId="0" xfId="0" applyNumberFormat="1" applyFont="1" applyFill="1" applyBorder="1" applyAlignment="1">
      <alignment vertical="center"/>
    </xf>
    <xf numFmtId="0" fontId="28" fillId="0" borderId="0" xfId="0" applyFont="1" applyFill="1" applyAlignment="1">
      <alignment vertical="center"/>
    </xf>
    <xf numFmtId="0" fontId="7" fillId="0" borderId="0" xfId="0" applyFont="1" applyFill="1" applyAlignment="1">
      <alignment vertical="center" wrapText="1"/>
    </xf>
    <xf numFmtId="165" fontId="3" fillId="0" borderId="0" xfId="2" applyNumberFormat="1" applyFont="1" applyFill="1" applyBorder="1" applyAlignment="1">
      <alignment vertical="center"/>
    </xf>
    <xf numFmtId="0" fontId="43" fillId="0" borderId="0" xfId="0" applyFont="1" applyAlignment="1">
      <alignment horizontal="left" vertical="center" indent="1"/>
    </xf>
    <xf numFmtId="167" fontId="6" fillId="0" borderId="3" xfId="0" applyNumberFormat="1" applyFont="1" applyFill="1" applyBorder="1" applyAlignment="1">
      <alignment horizontal="right" vertical="center"/>
    </xf>
    <xf numFmtId="164" fontId="5" fillId="19" borderId="0" xfId="1" applyNumberFormat="1" applyFont="1" applyFill="1" applyBorder="1" applyAlignment="1">
      <alignment vertical="center"/>
    </xf>
    <xf numFmtId="164" fontId="3" fillId="0" borderId="0" xfId="0" applyNumberFormat="1" applyFont="1" applyFill="1" applyAlignment="1">
      <alignment vertical="center"/>
    </xf>
    <xf numFmtId="164" fontId="3" fillId="0" borderId="0" xfId="1" applyNumberFormat="1" applyFont="1" applyFill="1" applyAlignment="1">
      <alignment vertical="center"/>
    </xf>
    <xf numFmtId="164" fontId="3" fillId="21" borderId="1" xfId="0" applyNumberFormat="1" applyFont="1" applyFill="1" applyBorder="1" applyAlignment="1">
      <alignment vertical="center"/>
    </xf>
    <xf numFmtId="164" fontId="4" fillId="19" borderId="0" xfId="1" applyNumberFormat="1" applyFont="1" applyFill="1" applyAlignment="1">
      <alignment vertical="center"/>
    </xf>
    <xf numFmtId="164" fontId="4" fillId="19" borderId="0" xfId="1" applyNumberFormat="1" applyFont="1" applyFill="1" applyBorder="1" applyAlignment="1">
      <alignment vertical="center"/>
    </xf>
    <xf numFmtId="0" fontId="44" fillId="0" borderId="0" xfId="0" applyFont="1" applyAlignment="1">
      <alignment vertical="center" wrapText="1"/>
    </xf>
    <xf numFmtId="3" fontId="7" fillId="0" borderId="2" xfId="0" applyNumberFormat="1" applyFont="1" applyFill="1" applyBorder="1" applyAlignment="1">
      <alignment horizontal="left" vertical="center"/>
    </xf>
    <xf numFmtId="3" fontId="7" fillId="0" borderId="3" xfId="0" applyNumberFormat="1" applyFont="1" applyFill="1" applyBorder="1" applyAlignment="1">
      <alignment horizontal="left" vertical="center"/>
    </xf>
    <xf numFmtId="3" fontId="7" fillId="0" borderId="3" xfId="0" applyNumberFormat="1" applyFont="1" applyBorder="1" applyAlignment="1">
      <alignment horizontal="left" vertical="center"/>
    </xf>
    <xf numFmtId="0" fontId="45" fillId="0" borderId="0" xfId="0" applyFont="1"/>
    <xf numFmtId="0" fontId="6" fillId="0" borderId="0" xfId="0" applyFont="1" applyFill="1" applyAlignment="1">
      <alignment vertical="center"/>
    </xf>
    <xf numFmtId="167" fontId="4" fillId="0" borderId="0" xfId="0" applyNumberFormat="1" applyFont="1" applyAlignment="1">
      <alignment horizontal="right" vertical="center" wrapText="1"/>
    </xf>
    <xf numFmtId="167" fontId="4" fillId="0" borderId="0" xfId="0" applyNumberFormat="1" applyFont="1" applyAlignment="1">
      <alignment vertical="center"/>
    </xf>
    <xf numFmtId="0" fontId="39" fillId="0" borderId="0" xfId="0" applyFont="1" applyAlignment="1">
      <alignment horizontal="left" vertical="center" wrapText="1"/>
    </xf>
    <xf numFmtId="0" fontId="4" fillId="0" borderId="0" xfId="0" applyFont="1" applyFill="1" applyAlignment="1">
      <alignment vertical="center"/>
    </xf>
    <xf numFmtId="0" fontId="4" fillId="21" borderId="1" xfId="0" applyFont="1" applyFill="1" applyBorder="1" applyAlignment="1">
      <alignment vertical="center" wrapText="1"/>
    </xf>
    <xf numFmtId="0" fontId="4" fillId="0" borderId="1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21" borderId="2" xfId="0" applyFont="1" applyFill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3" fillId="0" borderId="11" xfId="0" applyFont="1" applyFill="1" applyBorder="1" applyAlignment="1">
      <alignment vertical="center"/>
    </xf>
    <xf numFmtId="0" fontId="37" fillId="0" borderId="0" xfId="0" applyFont="1" applyFill="1" applyBorder="1" applyAlignment="1">
      <alignment horizontal="left" vertical="center" wrapText="1"/>
    </xf>
    <xf numFmtId="165" fontId="31" fillId="0" borderId="0" xfId="2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quotePrefix="1" applyFont="1" applyFill="1" applyBorder="1" applyAlignment="1">
      <alignment horizontal="left" vertical="center" wrapText="1"/>
    </xf>
    <xf numFmtId="164" fontId="4" fillId="0" borderId="2" xfId="1" applyNumberFormat="1" applyFont="1" applyFill="1" applyBorder="1" applyAlignment="1">
      <alignment vertical="center"/>
    </xf>
    <xf numFmtId="167" fontId="4" fillId="0" borderId="0" xfId="0" applyNumberFormat="1" applyFont="1" applyFill="1" applyAlignment="1">
      <alignment vertical="center"/>
    </xf>
    <xf numFmtId="0" fontId="32" fillId="0" borderId="0" xfId="0" applyFont="1" applyBorder="1" applyAlignment="1">
      <alignment horizontal="left" vertical="center" wrapText="1"/>
    </xf>
    <xf numFmtId="164" fontId="3" fillId="0" borderId="2" xfId="1" applyNumberFormat="1" applyFont="1" applyFill="1" applyBorder="1" applyAlignment="1">
      <alignment vertical="center"/>
    </xf>
    <xf numFmtId="0" fontId="3" fillId="0" borderId="11" xfId="0" applyFont="1" applyBorder="1" applyAlignment="1">
      <alignment horizontal="left" vertical="center" wrapText="1"/>
    </xf>
    <xf numFmtId="164" fontId="3" fillId="0" borderId="11" xfId="1" applyNumberFormat="1" applyFont="1" applyFill="1" applyBorder="1" applyAlignment="1">
      <alignment vertical="center"/>
    </xf>
    <xf numFmtId="0" fontId="5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1" applyNumberFormat="1" applyFont="1" applyFill="1" applyBorder="1" applyAlignment="1">
      <alignment vertical="center"/>
    </xf>
    <xf numFmtId="164" fontId="4" fillId="0" borderId="1" xfId="1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6" fillId="0" borderId="11" xfId="0" applyFont="1" applyBorder="1" applyAlignment="1">
      <alignment horizontal="left" vertical="center"/>
    </xf>
    <xf numFmtId="164" fontId="3" fillId="19" borderId="0" xfId="1" applyNumberFormat="1" applyFont="1" applyFill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167" fontId="6" fillId="0" borderId="1" xfId="0" applyNumberFormat="1" applyFont="1" applyBorder="1" applyAlignment="1">
      <alignment horizontal="right" vertical="center"/>
    </xf>
    <xf numFmtId="167" fontId="3" fillId="0" borderId="1" xfId="0" applyNumberFormat="1" applyFont="1" applyBorder="1" applyAlignment="1">
      <alignment horizontal="right" vertical="center" wrapText="1"/>
    </xf>
    <xf numFmtId="168" fontId="3" fillId="21" borderId="1" xfId="0" applyNumberFormat="1" applyFont="1" applyFill="1" applyBorder="1" applyAlignment="1">
      <alignment vertical="center"/>
    </xf>
    <xf numFmtId="0" fontId="46" fillId="0" borderId="0" xfId="0" applyFont="1"/>
  </cellXfs>
  <cellStyles count="41">
    <cellStyle name="Normal 2" xfId="40" xr:uid="{00000000-0005-0000-0000-000000000000}"/>
    <cellStyle name="SAPBorder" xfId="21" xr:uid="{00000000-0005-0000-0000-000001000000}"/>
    <cellStyle name="SAPDataCell" xfId="4" xr:uid="{00000000-0005-0000-0000-000002000000}"/>
    <cellStyle name="SAPDataTotalCell" xfId="5" xr:uid="{00000000-0005-0000-0000-000003000000}"/>
    <cellStyle name="SAPDimensionCell" xfId="3" xr:uid="{00000000-0005-0000-0000-000004000000}"/>
    <cellStyle name="SAPEditableDataCell" xfId="6" xr:uid="{00000000-0005-0000-0000-000005000000}"/>
    <cellStyle name="SAPEditableDataTotalCell" xfId="9" xr:uid="{00000000-0005-0000-0000-000006000000}"/>
    <cellStyle name="SAPEmphasized" xfId="29" xr:uid="{00000000-0005-0000-0000-000007000000}"/>
    <cellStyle name="SAPEmphasizedEditableDataCell" xfId="31" xr:uid="{00000000-0005-0000-0000-000008000000}"/>
    <cellStyle name="SAPEmphasizedEditableDataTotalCell" xfId="32" xr:uid="{00000000-0005-0000-0000-000009000000}"/>
    <cellStyle name="SAPEmphasizedLockedDataCell" xfId="35" xr:uid="{00000000-0005-0000-0000-00000A000000}"/>
    <cellStyle name="SAPEmphasizedLockedDataTotalCell" xfId="36" xr:uid="{00000000-0005-0000-0000-00000B000000}"/>
    <cellStyle name="SAPEmphasizedReadonlyDataCell" xfId="33" xr:uid="{00000000-0005-0000-0000-00000C000000}"/>
    <cellStyle name="SAPEmphasizedReadonlyDataTotalCell" xfId="34" xr:uid="{00000000-0005-0000-0000-00000D000000}"/>
    <cellStyle name="SAPEmphasizedTotal" xfId="30" xr:uid="{00000000-0005-0000-0000-00000E000000}"/>
    <cellStyle name="SAPExceptionLevel1" xfId="12" xr:uid="{00000000-0005-0000-0000-00000F000000}"/>
    <cellStyle name="SAPExceptionLevel2" xfId="13" xr:uid="{00000000-0005-0000-0000-000010000000}"/>
    <cellStyle name="SAPExceptionLevel3" xfId="14" xr:uid="{00000000-0005-0000-0000-000011000000}"/>
    <cellStyle name="SAPExceptionLevel4" xfId="15" xr:uid="{00000000-0005-0000-0000-000012000000}"/>
    <cellStyle name="SAPExceptionLevel5" xfId="16" xr:uid="{00000000-0005-0000-0000-000013000000}"/>
    <cellStyle name="SAPExceptionLevel6" xfId="17" xr:uid="{00000000-0005-0000-0000-000014000000}"/>
    <cellStyle name="SAPExceptionLevel7" xfId="18" xr:uid="{00000000-0005-0000-0000-000015000000}"/>
    <cellStyle name="SAPExceptionLevel8" xfId="19" xr:uid="{00000000-0005-0000-0000-000016000000}"/>
    <cellStyle name="SAPExceptionLevel9" xfId="20" xr:uid="{00000000-0005-0000-0000-000017000000}"/>
    <cellStyle name="SAPFormula" xfId="38" xr:uid="{00000000-0005-0000-0000-000018000000}"/>
    <cellStyle name="SAPHierarchyCell0" xfId="24" xr:uid="{00000000-0005-0000-0000-000019000000}"/>
    <cellStyle name="SAPHierarchyCell1" xfId="25" xr:uid="{00000000-0005-0000-0000-00001A000000}"/>
    <cellStyle name="SAPHierarchyCell2" xfId="26" xr:uid="{00000000-0005-0000-0000-00001B000000}"/>
    <cellStyle name="SAPHierarchyCell3" xfId="27" xr:uid="{00000000-0005-0000-0000-00001C000000}"/>
    <cellStyle name="SAPHierarchyCell4" xfId="28" xr:uid="{00000000-0005-0000-0000-00001D000000}"/>
    <cellStyle name="SAPLockedDataCell" xfId="8" xr:uid="{00000000-0005-0000-0000-00001E000000}"/>
    <cellStyle name="SAPLockedDataTotalCell" xfId="11" xr:uid="{00000000-0005-0000-0000-00001F000000}"/>
    <cellStyle name="SAPMemberCell" xfId="22" xr:uid="{00000000-0005-0000-0000-000020000000}"/>
    <cellStyle name="SAPMemberTotalCell" xfId="23" xr:uid="{00000000-0005-0000-0000-000021000000}"/>
    <cellStyle name="SAPMessageText" xfId="37" xr:uid="{00000000-0005-0000-0000-000022000000}"/>
    <cellStyle name="SAPReadonlyDataCell" xfId="7" xr:uid="{00000000-0005-0000-0000-000023000000}"/>
    <cellStyle name="SAPReadonlyDataTotalCell" xfId="10" xr:uid="{00000000-0005-0000-0000-000024000000}"/>
    <cellStyle name="Гиперссылка" xfId="39" builtinId="8"/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7</xdr:row>
      <xdr:rowOff>104775</xdr:rowOff>
    </xdr:from>
    <xdr:to>
      <xdr:col>3</xdr:col>
      <xdr:colOff>92075</xdr:colOff>
      <xdr:row>14</xdr:row>
      <xdr:rowOff>44450</xdr:rowOff>
    </xdr:to>
    <xdr:grpSp>
      <xdr:nvGrpSpPr>
        <xdr:cNvPr id="2" name="Группа 1">
          <a:extLst>
            <a:ext uri="{FF2B5EF4-FFF2-40B4-BE49-F238E27FC236}">
              <a16:creationId xmlns:a16="http://schemas.microsoft.com/office/drawing/2014/main" id="{694DC021-636B-4571-8F7A-02184B53A4D9}"/>
            </a:ext>
          </a:extLst>
        </xdr:cNvPr>
        <xdr:cNvGrpSpPr>
          <a:grpSpLocks noChangeAspect="1"/>
        </xdr:cNvGrpSpPr>
      </xdr:nvGrpSpPr>
      <xdr:grpSpPr>
        <a:xfrm>
          <a:off x="895350" y="1457325"/>
          <a:ext cx="1258887" cy="1277937"/>
          <a:chOff x="658071" y="5503765"/>
          <a:chExt cx="697010" cy="697010"/>
        </a:xfrm>
      </xdr:grpSpPr>
      <xdr:grpSp>
        <xdr:nvGrpSpPr>
          <xdr:cNvPr id="3" name="Группа 2">
            <a:extLst>
              <a:ext uri="{FF2B5EF4-FFF2-40B4-BE49-F238E27FC236}">
                <a16:creationId xmlns:a16="http://schemas.microsoft.com/office/drawing/2014/main" id="{33A453C4-95F7-4C64-9490-80F1B2C394AB}"/>
              </a:ext>
            </a:extLst>
          </xdr:cNvPr>
          <xdr:cNvGrpSpPr/>
        </xdr:nvGrpSpPr>
        <xdr:grpSpPr>
          <a:xfrm>
            <a:off x="658071" y="5503765"/>
            <a:ext cx="697010" cy="697010"/>
            <a:chOff x="5619750" y="2952750"/>
            <a:chExt cx="952500" cy="952500"/>
          </a:xfrm>
        </xdr:grpSpPr>
        <xdr:sp macro="" textlink="">
          <xdr:nvSpPr>
            <xdr:cNvPr id="5" name="Полилиния 4">
              <a:extLst>
                <a:ext uri="{FF2B5EF4-FFF2-40B4-BE49-F238E27FC236}">
                  <a16:creationId xmlns:a16="http://schemas.microsoft.com/office/drawing/2014/main" id="{41DD48A1-1BB0-412B-8288-032BEF5D7753}"/>
                </a:ext>
              </a:extLst>
            </xdr:cNvPr>
            <xdr:cNvSpPr/>
          </xdr:nvSpPr>
          <xdr:spPr>
            <a:xfrm>
              <a:off x="5619750" y="2952750"/>
              <a:ext cx="952500" cy="952500"/>
            </a:xfrm>
            <a:custGeom>
              <a:avLst/>
              <a:gdLst>
                <a:gd name="connsiteX0" fmla="*/ 0 w 952500"/>
                <a:gd name="connsiteY0" fmla="*/ 457200 h 952500"/>
                <a:gd name="connsiteX1" fmla="*/ 66955 w 952500"/>
                <a:gd name="connsiteY1" fmla="*/ 66955 h 952500"/>
                <a:gd name="connsiteX2" fmla="*/ 457200 w 952500"/>
                <a:gd name="connsiteY2" fmla="*/ 0 h 952500"/>
                <a:gd name="connsiteX3" fmla="*/ 495300 w 952500"/>
                <a:gd name="connsiteY3" fmla="*/ 0 h 952500"/>
                <a:gd name="connsiteX4" fmla="*/ 885545 w 952500"/>
                <a:gd name="connsiteY4" fmla="*/ 66955 h 952500"/>
                <a:gd name="connsiteX5" fmla="*/ 952500 w 952500"/>
                <a:gd name="connsiteY5" fmla="*/ 457200 h 952500"/>
                <a:gd name="connsiteX6" fmla="*/ 952500 w 952500"/>
                <a:gd name="connsiteY6" fmla="*/ 495300 h 952500"/>
                <a:gd name="connsiteX7" fmla="*/ 885545 w 952500"/>
                <a:gd name="connsiteY7" fmla="*/ 885545 h 952500"/>
                <a:gd name="connsiteX8" fmla="*/ 495300 w 952500"/>
                <a:gd name="connsiteY8" fmla="*/ 952500 h 952500"/>
                <a:gd name="connsiteX9" fmla="*/ 457200 w 952500"/>
                <a:gd name="connsiteY9" fmla="*/ 952500 h 952500"/>
                <a:gd name="connsiteX10" fmla="*/ 66955 w 952500"/>
                <a:gd name="connsiteY10" fmla="*/ 885545 h 952500"/>
                <a:gd name="connsiteX11" fmla="*/ 0 w 952500"/>
                <a:gd name="connsiteY11" fmla="*/ 495300 h 952500"/>
                <a:gd name="connsiteX12" fmla="*/ 0 w 952500"/>
                <a:gd name="connsiteY12" fmla="*/ 457200 h 952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</a:cxnLst>
              <a:rect l="l" t="t" r="r" b="b"/>
              <a:pathLst>
                <a:path w="952500" h="952500">
                  <a:moveTo>
                    <a:pt x="0" y="457200"/>
                  </a:moveTo>
                  <a:cubicBezTo>
                    <a:pt x="0" y="241674"/>
                    <a:pt x="0" y="133911"/>
                    <a:pt x="66955" y="66955"/>
                  </a:cubicBezTo>
                  <a:cubicBezTo>
                    <a:pt x="133911" y="0"/>
                    <a:pt x="241674" y="0"/>
                    <a:pt x="457200" y="0"/>
                  </a:cubicBezTo>
                  <a:lnTo>
                    <a:pt x="495300" y="0"/>
                  </a:lnTo>
                  <a:cubicBezTo>
                    <a:pt x="710826" y="0"/>
                    <a:pt x="818589" y="0"/>
                    <a:pt x="885545" y="66955"/>
                  </a:cubicBezTo>
                  <a:cubicBezTo>
                    <a:pt x="952500" y="133911"/>
                    <a:pt x="952500" y="241674"/>
                    <a:pt x="952500" y="457200"/>
                  </a:cubicBezTo>
                  <a:lnTo>
                    <a:pt x="952500" y="495300"/>
                  </a:lnTo>
                  <a:cubicBezTo>
                    <a:pt x="952500" y="710826"/>
                    <a:pt x="952500" y="818589"/>
                    <a:pt x="885545" y="885545"/>
                  </a:cubicBezTo>
                  <a:cubicBezTo>
                    <a:pt x="818589" y="952500"/>
                    <a:pt x="710826" y="952500"/>
                    <a:pt x="495300" y="952500"/>
                  </a:cubicBezTo>
                  <a:lnTo>
                    <a:pt x="457200" y="952500"/>
                  </a:lnTo>
                  <a:cubicBezTo>
                    <a:pt x="241674" y="952500"/>
                    <a:pt x="133911" y="952500"/>
                    <a:pt x="66955" y="885545"/>
                  </a:cubicBezTo>
                  <a:cubicBezTo>
                    <a:pt x="0" y="818589"/>
                    <a:pt x="0" y="710826"/>
                    <a:pt x="0" y="495300"/>
                  </a:cubicBezTo>
                  <a:lnTo>
                    <a:pt x="0" y="457200"/>
                  </a:lnTo>
                  <a:close/>
                </a:path>
              </a:pathLst>
            </a:custGeom>
            <a:solidFill>
              <a:schemeClr val="bg1"/>
            </a:solidFill>
            <a:ln w="9525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ru-RU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ru-RU"/>
            </a:p>
          </xdr:txBody>
        </xdr:sp>
        <xdr:sp macro="" textlink="">
          <xdr:nvSpPr>
            <xdr:cNvPr id="6" name="Полилиния 5">
              <a:extLst>
                <a:ext uri="{FF2B5EF4-FFF2-40B4-BE49-F238E27FC236}">
                  <a16:creationId xmlns:a16="http://schemas.microsoft.com/office/drawing/2014/main" id="{77FA523F-841B-4F6C-BE67-8492DB52EC45}"/>
                </a:ext>
              </a:extLst>
            </xdr:cNvPr>
            <xdr:cNvSpPr/>
          </xdr:nvSpPr>
          <xdr:spPr>
            <a:xfrm>
              <a:off x="5780486" y="3242471"/>
              <a:ext cx="635397" cy="396478"/>
            </a:xfrm>
            <a:custGeom>
              <a:avLst/>
              <a:gdLst>
                <a:gd name="connsiteX0" fmla="*/ 346075 w 635397"/>
                <a:gd name="connsiteY0" fmla="*/ 396478 h 396478"/>
                <a:gd name="connsiteX1" fmla="*/ 0 w 635397"/>
                <a:gd name="connsiteY1" fmla="*/ 0 h 396478"/>
                <a:gd name="connsiteX2" fmla="*/ 108744 w 635397"/>
                <a:gd name="connsiteY2" fmla="*/ 0 h 396478"/>
                <a:gd name="connsiteX3" fmla="*/ 255982 w 635397"/>
                <a:gd name="connsiteY3" fmla="*/ 274637 h 396478"/>
                <a:gd name="connsiteX4" fmla="*/ 255982 w 635397"/>
                <a:gd name="connsiteY4" fmla="*/ 0 h 396478"/>
                <a:gd name="connsiteX5" fmla="*/ 358380 w 635397"/>
                <a:gd name="connsiteY5" fmla="*/ 0 h 396478"/>
                <a:gd name="connsiteX6" fmla="*/ 358380 w 635397"/>
                <a:gd name="connsiteY6" fmla="*/ 156764 h 396478"/>
                <a:gd name="connsiteX7" fmla="*/ 509185 w 635397"/>
                <a:gd name="connsiteY7" fmla="*/ 0 h 396478"/>
                <a:gd name="connsiteX8" fmla="*/ 611581 w 635397"/>
                <a:gd name="connsiteY8" fmla="*/ 0 h 396478"/>
                <a:gd name="connsiteX9" fmla="*/ 472278 w 635397"/>
                <a:gd name="connsiteY9" fmla="*/ 197643 h 396478"/>
                <a:gd name="connsiteX10" fmla="*/ 635398 w 635397"/>
                <a:gd name="connsiteY10" fmla="*/ 396478 h 396478"/>
                <a:gd name="connsiteX11" fmla="*/ 522682 w 635397"/>
                <a:gd name="connsiteY11" fmla="*/ 396478 h 396478"/>
                <a:gd name="connsiteX12" fmla="*/ 358380 w 635397"/>
                <a:gd name="connsiteY12" fmla="*/ 254793 h 396478"/>
                <a:gd name="connsiteX13" fmla="*/ 358380 w 635397"/>
                <a:gd name="connsiteY13" fmla="*/ 396478 h 396478"/>
                <a:gd name="connsiteX14" fmla="*/ 346075 w 635397"/>
                <a:gd name="connsiteY14" fmla="*/ 396478 h 396478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</a:cxnLst>
              <a:rect l="l" t="t" r="r" b="b"/>
              <a:pathLst>
                <a:path w="635397" h="396478">
                  <a:moveTo>
                    <a:pt x="346075" y="396478"/>
                  </a:moveTo>
                  <a:cubicBezTo>
                    <a:pt x="128984" y="396478"/>
                    <a:pt x="5160" y="247650"/>
                    <a:pt x="0" y="0"/>
                  </a:cubicBezTo>
                  <a:lnTo>
                    <a:pt x="108744" y="0"/>
                  </a:lnTo>
                  <a:cubicBezTo>
                    <a:pt x="112316" y="181768"/>
                    <a:pt x="192483" y="258762"/>
                    <a:pt x="255982" y="274637"/>
                  </a:cubicBezTo>
                  <a:lnTo>
                    <a:pt x="255982" y="0"/>
                  </a:lnTo>
                  <a:lnTo>
                    <a:pt x="358380" y="0"/>
                  </a:lnTo>
                  <a:lnTo>
                    <a:pt x="358380" y="156764"/>
                  </a:lnTo>
                  <a:cubicBezTo>
                    <a:pt x="421086" y="150018"/>
                    <a:pt x="486959" y="78581"/>
                    <a:pt x="509185" y="0"/>
                  </a:cubicBezTo>
                  <a:lnTo>
                    <a:pt x="611581" y="0"/>
                  </a:lnTo>
                  <a:cubicBezTo>
                    <a:pt x="594515" y="96838"/>
                    <a:pt x="523078" y="168274"/>
                    <a:pt x="472278" y="197643"/>
                  </a:cubicBezTo>
                  <a:cubicBezTo>
                    <a:pt x="523078" y="221455"/>
                    <a:pt x="604441" y="283765"/>
                    <a:pt x="635398" y="396478"/>
                  </a:cubicBezTo>
                  <a:lnTo>
                    <a:pt x="522682" y="396478"/>
                  </a:lnTo>
                  <a:cubicBezTo>
                    <a:pt x="498472" y="321072"/>
                    <a:pt x="438152" y="262731"/>
                    <a:pt x="358380" y="254793"/>
                  </a:cubicBezTo>
                  <a:lnTo>
                    <a:pt x="358380" y="396478"/>
                  </a:lnTo>
                  <a:lnTo>
                    <a:pt x="346075" y="396478"/>
                  </a:lnTo>
                  <a:close/>
                </a:path>
              </a:pathLst>
            </a:custGeom>
            <a:solidFill>
              <a:schemeClr val="accent1"/>
            </a:solidFill>
            <a:ln w="9525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ru-RU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ru-RU"/>
            </a:p>
          </xdr:txBody>
        </xdr:sp>
      </xdr:grpSp>
      <xdr:sp macro="" textlink="">
        <xdr:nvSpPr>
          <xdr:cNvPr id="4" name="Полилиния 14">
            <a:extLst>
              <a:ext uri="{FF2B5EF4-FFF2-40B4-BE49-F238E27FC236}">
                <a16:creationId xmlns:a16="http://schemas.microsoft.com/office/drawing/2014/main" id="{A7DC2E82-B283-4995-9F06-0C04C2CB9B7C}"/>
              </a:ext>
            </a:extLst>
          </xdr:cNvPr>
          <xdr:cNvSpPr/>
        </xdr:nvSpPr>
        <xdr:spPr>
          <a:xfrm>
            <a:off x="775543" y="5715464"/>
            <a:ext cx="463247" cy="290797"/>
          </a:xfrm>
          <a:custGeom>
            <a:avLst/>
            <a:gdLst>
              <a:gd name="connsiteX0" fmla="*/ 145891 w 861139"/>
              <a:gd name="connsiteY0" fmla="*/ 17950 h 540569"/>
              <a:gd name="connsiteX1" fmla="*/ 142940 w 861139"/>
              <a:gd name="connsiteY1" fmla="*/ 4425 h 540569"/>
              <a:gd name="connsiteX2" fmla="*/ 140181 w 861139"/>
              <a:gd name="connsiteY2" fmla="*/ 1853 h 540569"/>
              <a:gd name="connsiteX3" fmla="*/ 126857 w 861139"/>
              <a:gd name="connsiteY3" fmla="*/ 234 h 540569"/>
              <a:gd name="connsiteX4" fmla="*/ 17126 w 861139"/>
              <a:gd name="connsiteY4" fmla="*/ 233 h 540569"/>
              <a:gd name="connsiteX5" fmla="*/ 3612 w 861139"/>
              <a:gd name="connsiteY5" fmla="*/ 2043 h 540569"/>
              <a:gd name="connsiteX6" fmla="*/ 1043 w 861139"/>
              <a:gd name="connsiteY6" fmla="*/ 4901 h 540569"/>
              <a:gd name="connsiteX7" fmla="*/ 1043 w 861139"/>
              <a:gd name="connsiteY7" fmla="*/ 18807 h 540569"/>
              <a:gd name="connsiteX8" fmla="*/ 473369 w 861139"/>
              <a:gd name="connsiteY8" fmla="*/ 540015 h 540569"/>
              <a:gd name="connsiteX9" fmla="*/ 485741 w 861139"/>
              <a:gd name="connsiteY9" fmla="*/ 538396 h 540569"/>
              <a:gd name="connsiteX10" fmla="*/ 488216 w 861139"/>
              <a:gd name="connsiteY10" fmla="*/ 535919 h 540569"/>
              <a:gd name="connsiteX11" fmla="*/ 489929 w 861139"/>
              <a:gd name="connsiteY11" fmla="*/ 523442 h 540569"/>
              <a:gd name="connsiteX12" fmla="*/ 489929 w 861139"/>
              <a:gd name="connsiteY12" fmla="*/ 346086 h 540569"/>
              <a:gd name="connsiteX13" fmla="*/ 708819 w 861139"/>
              <a:gd name="connsiteY13" fmla="*/ 526109 h 540569"/>
              <a:gd name="connsiteX14" fmla="*/ 714053 w 861139"/>
              <a:gd name="connsiteY14" fmla="*/ 537444 h 540569"/>
              <a:gd name="connsiteX15" fmla="*/ 716623 w 861139"/>
              <a:gd name="connsiteY15" fmla="*/ 539253 h 540569"/>
              <a:gd name="connsiteX16" fmla="*/ 728329 w 861139"/>
              <a:gd name="connsiteY16" fmla="*/ 540396 h 540569"/>
              <a:gd name="connsiteX17" fmla="*/ 842532 w 861139"/>
              <a:gd name="connsiteY17" fmla="*/ 540396 h 540569"/>
              <a:gd name="connsiteX18" fmla="*/ 858140 w 861139"/>
              <a:gd name="connsiteY18" fmla="*/ 538110 h 540569"/>
              <a:gd name="connsiteX19" fmla="*/ 860615 w 861139"/>
              <a:gd name="connsiteY19" fmla="*/ 534681 h 540569"/>
              <a:gd name="connsiteX20" fmla="*/ 858045 w 861139"/>
              <a:gd name="connsiteY20" fmla="*/ 519346 h 540569"/>
              <a:gd name="connsiteX21" fmla="*/ 646007 w 861139"/>
              <a:gd name="connsiteY21" fmla="*/ 270458 h 540569"/>
              <a:gd name="connsiteX22" fmla="*/ 835395 w 861139"/>
              <a:gd name="connsiteY22" fmla="*/ 20617 h 540569"/>
              <a:gd name="connsiteX23" fmla="*/ 837013 w 861139"/>
              <a:gd name="connsiteY23" fmla="*/ 6044 h 540569"/>
              <a:gd name="connsiteX24" fmla="*/ 834538 w 861139"/>
              <a:gd name="connsiteY24" fmla="*/ 2805 h 540569"/>
              <a:gd name="connsiteX25" fmla="*/ 819692 w 861139"/>
              <a:gd name="connsiteY25" fmla="*/ 614 h 540569"/>
              <a:gd name="connsiteX26" fmla="*/ 708153 w 861139"/>
              <a:gd name="connsiteY26" fmla="*/ 614 h 540569"/>
              <a:gd name="connsiteX27" fmla="*/ 695876 w 861139"/>
              <a:gd name="connsiteY27" fmla="*/ 1948 h 540569"/>
              <a:gd name="connsiteX28" fmla="*/ 693116 w 861139"/>
              <a:gd name="connsiteY28" fmla="*/ 4043 h 540569"/>
              <a:gd name="connsiteX29" fmla="*/ 688643 w 861139"/>
              <a:gd name="connsiteY29" fmla="*/ 16521 h 540569"/>
              <a:gd name="connsiteX30" fmla="*/ 489643 w 861139"/>
              <a:gd name="connsiteY30" fmla="*/ 213784 h 540569"/>
              <a:gd name="connsiteX31" fmla="*/ 489643 w 861139"/>
              <a:gd name="connsiteY31" fmla="*/ 19569 h 540569"/>
              <a:gd name="connsiteX32" fmla="*/ 487740 w 861139"/>
              <a:gd name="connsiteY32" fmla="*/ 5282 h 540569"/>
              <a:gd name="connsiteX33" fmla="*/ 484885 w 861139"/>
              <a:gd name="connsiteY33" fmla="*/ 2424 h 540569"/>
              <a:gd name="connsiteX34" fmla="*/ 470609 w 861139"/>
              <a:gd name="connsiteY34" fmla="*/ 614 h 540569"/>
              <a:gd name="connsiteX35" fmla="*/ 368302 w 861139"/>
              <a:gd name="connsiteY35" fmla="*/ 614 h 540569"/>
              <a:gd name="connsiteX36" fmla="*/ 354122 w 861139"/>
              <a:gd name="connsiteY36" fmla="*/ 2424 h 540569"/>
              <a:gd name="connsiteX37" fmla="*/ 351267 w 861139"/>
              <a:gd name="connsiteY37" fmla="*/ 5282 h 540569"/>
              <a:gd name="connsiteX38" fmla="*/ 349363 w 861139"/>
              <a:gd name="connsiteY38" fmla="*/ 19569 h 540569"/>
              <a:gd name="connsiteX39" fmla="*/ 349363 w 861139"/>
              <a:gd name="connsiteY39" fmla="*/ 375804 h 540569"/>
              <a:gd name="connsiteX40" fmla="*/ 145891 w 861139"/>
              <a:gd name="connsiteY40" fmla="*/ 17950 h 54056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</a:cxnLst>
            <a:rect l="l" t="t" r="r" b="b"/>
            <a:pathLst>
              <a:path w="861139" h="540569">
                <a:moveTo>
                  <a:pt x="145891" y="17950"/>
                </a:moveTo>
                <a:cubicBezTo>
                  <a:pt x="146101" y="13261"/>
                  <a:pt x="145084" y="8599"/>
                  <a:pt x="142940" y="4425"/>
                </a:cubicBezTo>
                <a:cubicBezTo>
                  <a:pt x="142190" y="3401"/>
                  <a:pt x="141254" y="2529"/>
                  <a:pt x="140181" y="1853"/>
                </a:cubicBezTo>
                <a:cubicBezTo>
                  <a:pt x="135948" y="192"/>
                  <a:pt x="131363" y="-365"/>
                  <a:pt x="126857" y="234"/>
                </a:cubicBezTo>
                <a:lnTo>
                  <a:pt x="17126" y="233"/>
                </a:lnTo>
                <a:cubicBezTo>
                  <a:pt x="9798" y="233"/>
                  <a:pt x="6087" y="233"/>
                  <a:pt x="3612" y="2043"/>
                </a:cubicBezTo>
                <a:cubicBezTo>
                  <a:pt x="2570" y="2811"/>
                  <a:pt x="1696" y="3783"/>
                  <a:pt x="1043" y="4901"/>
                </a:cubicBezTo>
                <a:cubicBezTo>
                  <a:pt x="-575" y="7568"/>
                  <a:pt x="-99" y="11378"/>
                  <a:pt x="1043" y="18807"/>
                </a:cubicBezTo>
                <a:cubicBezTo>
                  <a:pt x="58144" y="517250"/>
                  <a:pt x="345747" y="539063"/>
                  <a:pt x="473369" y="540015"/>
                </a:cubicBezTo>
                <a:cubicBezTo>
                  <a:pt x="480031" y="540015"/>
                  <a:pt x="482886" y="540015"/>
                  <a:pt x="485741" y="538396"/>
                </a:cubicBezTo>
                <a:cubicBezTo>
                  <a:pt x="486703" y="537720"/>
                  <a:pt x="487540" y="536882"/>
                  <a:pt x="488216" y="535919"/>
                </a:cubicBezTo>
                <a:cubicBezTo>
                  <a:pt x="489929" y="533538"/>
                  <a:pt x="489929" y="530109"/>
                  <a:pt x="489929" y="523442"/>
                </a:cubicBezTo>
                <a:lnTo>
                  <a:pt x="489929" y="346086"/>
                </a:lnTo>
                <a:cubicBezTo>
                  <a:pt x="642200" y="372566"/>
                  <a:pt x="695019" y="485723"/>
                  <a:pt x="708819" y="526109"/>
                </a:cubicBezTo>
                <a:cubicBezTo>
                  <a:pt x="709826" y="530186"/>
                  <a:pt x="711603" y="534034"/>
                  <a:pt x="714053" y="537444"/>
                </a:cubicBezTo>
                <a:cubicBezTo>
                  <a:pt x="714823" y="538162"/>
                  <a:pt x="715687" y="538771"/>
                  <a:pt x="716623" y="539253"/>
                </a:cubicBezTo>
                <a:cubicBezTo>
                  <a:pt x="720403" y="540443"/>
                  <a:pt x="724390" y="540832"/>
                  <a:pt x="728329" y="540396"/>
                </a:cubicBezTo>
                <a:lnTo>
                  <a:pt x="842532" y="540396"/>
                </a:lnTo>
                <a:cubicBezTo>
                  <a:pt x="851098" y="540396"/>
                  <a:pt x="855475" y="540396"/>
                  <a:pt x="858140" y="538110"/>
                </a:cubicBezTo>
                <a:cubicBezTo>
                  <a:pt x="859182" y="537141"/>
                  <a:pt x="860022" y="535976"/>
                  <a:pt x="860615" y="534681"/>
                </a:cubicBezTo>
                <a:cubicBezTo>
                  <a:pt x="861947" y="531443"/>
                  <a:pt x="860615" y="527347"/>
                  <a:pt x="858045" y="519346"/>
                </a:cubicBezTo>
                <a:cubicBezTo>
                  <a:pt x="792283" y="318464"/>
                  <a:pt x="646007" y="270458"/>
                  <a:pt x="646007" y="270458"/>
                </a:cubicBezTo>
                <a:cubicBezTo>
                  <a:pt x="738996" y="214770"/>
                  <a:pt x="806859" y="125244"/>
                  <a:pt x="835395" y="20617"/>
                </a:cubicBezTo>
                <a:cubicBezTo>
                  <a:pt x="837393" y="12997"/>
                  <a:pt x="838440" y="9187"/>
                  <a:pt x="837013" y="6044"/>
                </a:cubicBezTo>
                <a:cubicBezTo>
                  <a:pt x="836408" y="4812"/>
                  <a:pt x="835567" y="3712"/>
                  <a:pt x="834538" y="2805"/>
                </a:cubicBezTo>
                <a:cubicBezTo>
                  <a:pt x="831873" y="614"/>
                  <a:pt x="827781" y="614"/>
                  <a:pt x="819692" y="614"/>
                </a:cubicBezTo>
                <a:lnTo>
                  <a:pt x="708153" y="614"/>
                </a:lnTo>
                <a:cubicBezTo>
                  <a:pt x="704012" y="115"/>
                  <a:pt x="699813" y="571"/>
                  <a:pt x="695876" y="1948"/>
                </a:cubicBezTo>
                <a:cubicBezTo>
                  <a:pt x="694822" y="2449"/>
                  <a:pt x="693882" y="3162"/>
                  <a:pt x="693116" y="4043"/>
                </a:cubicBezTo>
                <a:cubicBezTo>
                  <a:pt x="690711" y="7816"/>
                  <a:pt x="689183" y="12079"/>
                  <a:pt x="688643" y="16521"/>
                </a:cubicBezTo>
                <a:cubicBezTo>
                  <a:pt x="664089" y="116248"/>
                  <a:pt x="556167" y="211212"/>
                  <a:pt x="489643" y="213784"/>
                </a:cubicBezTo>
                <a:lnTo>
                  <a:pt x="489643" y="19569"/>
                </a:lnTo>
                <a:cubicBezTo>
                  <a:pt x="489643" y="11854"/>
                  <a:pt x="489643" y="8044"/>
                  <a:pt x="487740" y="5282"/>
                </a:cubicBezTo>
                <a:cubicBezTo>
                  <a:pt x="486988" y="4148"/>
                  <a:pt x="486018" y="3176"/>
                  <a:pt x="484885" y="2424"/>
                </a:cubicBezTo>
                <a:cubicBezTo>
                  <a:pt x="480372" y="559"/>
                  <a:pt x="475444" y="-65"/>
                  <a:pt x="470609" y="614"/>
                </a:cubicBezTo>
                <a:lnTo>
                  <a:pt x="368302" y="614"/>
                </a:lnTo>
                <a:cubicBezTo>
                  <a:pt x="363499" y="-72"/>
                  <a:pt x="358599" y="554"/>
                  <a:pt x="354122" y="2424"/>
                </a:cubicBezTo>
                <a:cubicBezTo>
                  <a:pt x="352989" y="3176"/>
                  <a:pt x="352018" y="4148"/>
                  <a:pt x="351267" y="5282"/>
                </a:cubicBezTo>
                <a:cubicBezTo>
                  <a:pt x="349363" y="8044"/>
                  <a:pt x="349363" y="11854"/>
                  <a:pt x="349363" y="19569"/>
                </a:cubicBezTo>
                <a:lnTo>
                  <a:pt x="349363" y="375804"/>
                </a:lnTo>
                <a:cubicBezTo>
                  <a:pt x="349363" y="375804"/>
                  <a:pt x="177487" y="347134"/>
                  <a:pt x="145891" y="17950"/>
                </a:cubicBezTo>
              </a:path>
            </a:pathLst>
          </a:custGeom>
          <a:solidFill>
            <a:schemeClr val="accent1"/>
          </a:solidFill>
          <a:ln w="9501" cap="flat">
            <a:noFill/>
            <a:prstDash val="solid"/>
            <a:miter/>
          </a:ln>
        </xdr:spPr>
        <xdr:txBody>
          <a:bodyPr wrap="square" rtlCol="0" anchor="ctr"/>
          <a:lstStyle>
            <a:defPPr>
              <a:defRPr lang="ru-RU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VK">
  <a:themeElements>
    <a:clrScheme name="VK 2021">
      <a:dk1>
        <a:srgbClr val="000000"/>
      </a:dk1>
      <a:lt1>
        <a:srgbClr val="FFFFFF"/>
      </a:lt1>
      <a:dk2>
        <a:srgbClr val="0077FF"/>
      </a:dk2>
      <a:lt2>
        <a:srgbClr val="FFFFFF"/>
      </a:lt2>
      <a:accent1>
        <a:srgbClr val="0077FF"/>
      </a:accent1>
      <a:accent2>
        <a:srgbClr val="8024C0"/>
      </a:accent2>
      <a:accent3>
        <a:srgbClr val="FF3885"/>
      </a:accent3>
      <a:accent4>
        <a:srgbClr val="00EAFF"/>
      </a:accent4>
      <a:accent5>
        <a:srgbClr val="BEB6AE"/>
      </a:accent5>
      <a:accent6>
        <a:srgbClr val="17D685"/>
      </a:accent6>
      <a:hlink>
        <a:srgbClr val="0077FF"/>
      </a:hlink>
      <a:folHlink>
        <a:srgbClr val="A538A5"/>
      </a:folHlink>
    </a:clrScheme>
    <a:fontScheme name="VK 2020">
      <a:majorFont>
        <a:latin typeface="VK Sans Display Medium" panose="020B0603020202020204"/>
        <a:ea typeface=""/>
        <a:cs typeface=""/>
        <a:font script="Jpan" typeface="HGｺﾞｼｯｸM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SF Pro Text Light" panose="020B0603020202020204"/>
        <a:ea typeface=""/>
        <a:cs typeface=""/>
        <a:font script="Jpan" typeface="HG丸ｺﾞｼｯｸM-PRO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noFill/>
      </a:spPr>
      <a:bodyPr wrap="none" lIns="36000" tIns="36000" rIns="36000" bIns="36000" rtlCol="0">
        <a:spAutoFit/>
      </a:bodyPr>
      <a:lstStyle>
        <a:defPPr algn="l">
          <a:lnSpc>
            <a:spcPct val="110000"/>
          </a:lnSpc>
          <a:spcAft>
            <a:spcPts val="600"/>
          </a:spcAft>
          <a:defRPr dirty="0" smtClean="0"/>
        </a:defPPr>
      </a:lstStyle>
    </a:txDef>
  </a:objectDefaults>
  <a:extraClrSchemeLst/>
  <a:custClrLst>
    <a:custClr name="VK1">
      <a:srgbClr val="397ECC"/>
    </a:custClr>
    <a:custClr name="VK2">
      <a:srgbClr val="EE5C44"/>
    </a:custClr>
    <a:custClr name="VK3">
      <a:srgbClr val="F8C246"/>
    </a:custClr>
    <a:custClr name="VK4">
      <a:srgbClr val="E6457A"/>
    </a:custClr>
    <a:custClr name="VK5">
      <a:srgbClr val="EB4250"/>
    </a:custClr>
    <a:custClr name="VK6">
      <a:srgbClr val="EE5959"/>
    </a:custClr>
    <a:custClr name="VK7">
      <a:srgbClr val="FAEBEB"/>
    </a:custClr>
    <a:custClr name="VK8">
      <a:srgbClr val="52B34B"/>
    </a:custClr>
    <a:custClr name="VK9">
      <a:srgbClr val="65DA65"/>
    </a:custClr>
    <a:custClr name="VK10">
      <a:srgbClr val="63B9BA"/>
    </a:custClr>
    <a:custClr name="VK11">
      <a:srgbClr val="7A3AC0"/>
    </a:custClr>
    <a:custClr name="VK12">
      <a:srgbClr val="A997F9"/>
    </a:custClr>
    <a:custClr name="VK13">
      <a:srgbClr val="F4E7C3"/>
    </a:custClr>
    <a:custClr name="VK14">
      <a:srgbClr val="A99670"/>
    </a:custClr>
  </a:custClrLst>
  <a:extLst>
    <a:ext uri="{05A4C25C-085E-4340-85A3-A5531E510DB2}">
      <thm15:themeFamily xmlns:thm15="http://schemas.microsoft.com/office/thememl/2012/main" name="VK" id="{050FDC22-43FC-44B1-A9C8-EEB1425B439D}" vid="{DE0C56E6-D2F4-4908-BFB4-56A3B9BBF223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28"/>
  <sheetViews>
    <sheetView showGridLines="0" zoomScaleNormal="100" workbookViewId="0">
      <selection activeCell="O11" sqref="O11"/>
    </sheetView>
  </sheetViews>
  <sheetFormatPr defaultColWidth="8.578125" defaultRowHeight="15" x14ac:dyDescent="0.4"/>
  <cols>
    <col min="1" max="4" width="7.578125" style="45" customWidth="1"/>
    <col min="5" max="6" width="2.1015625" style="45" customWidth="1"/>
    <col min="7" max="7" width="21.578125" style="45" customWidth="1"/>
    <col min="8" max="12" width="8.578125" style="45" customWidth="1"/>
    <col min="13" max="16384" width="8.578125" style="45"/>
  </cols>
  <sheetData>
    <row r="1" spans="1:10" x14ac:dyDescent="0.4">
      <c r="A1" s="53">
        <f>IF(G5="English",1,2)</f>
        <v>2</v>
      </c>
    </row>
    <row r="4" spans="1:10" ht="15.4" thickBot="1" x14ac:dyDescent="0.45">
      <c r="G4" s="54" t="str">
        <f>CHOOSE($A$1,"Language","Язык")</f>
        <v>Язык</v>
      </c>
    </row>
    <row r="5" spans="1:10" ht="15.4" thickBot="1" x14ac:dyDescent="0.45">
      <c r="G5" s="55" t="s">
        <v>339</v>
      </c>
    </row>
    <row r="7" spans="1:10" x14ac:dyDescent="0.4">
      <c r="F7" s="47"/>
      <c r="G7" s="47"/>
    </row>
    <row r="8" spans="1:10" x14ac:dyDescent="0.4">
      <c r="F8" s="47"/>
      <c r="G8" s="48" t="str">
        <f>CHOOSE(Contents!$A$1,Support!B3,Support!C3)</f>
        <v>Содержание:</v>
      </c>
    </row>
    <row r="9" spans="1:10" x14ac:dyDescent="0.4">
      <c r="F9" s="47"/>
      <c r="G9" s="48"/>
    </row>
    <row r="10" spans="1:10" x14ac:dyDescent="0.4">
      <c r="F10" s="47"/>
      <c r="G10" s="51" t="str">
        <f>CHOOSE(Contents!$A$1,Support!B5,Support!C5)</f>
        <v>Результаты сегментов</v>
      </c>
      <c r="J10" s="46"/>
    </row>
    <row r="11" spans="1:10" x14ac:dyDescent="0.4">
      <c r="F11" s="47"/>
      <c r="G11" s="52" t="str">
        <f>CHOOSE(Contents!$A$1,Support!B6,Support!C6)</f>
        <v>ОПУ (МСФО)</v>
      </c>
      <c r="J11" s="46"/>
    </row>
    <row r="12" spans="1:10" x14ac:dyDescent="0.4">
      <c r="F12" s="47"/>
      <c r="G12" s="52" t="str">
        <f>CHOOSE(Contents!$A$1,Support!B7,Support!C7)</f>
        <v>ОФП (МСФО)</v>
      </c>
    </row>
    <row r="13" spans="1:10" x14ac:dyDescent="0.4">
      <c r="F13" s="47"/>
      <c r="G13" s="52" t="str">
        <f>CHOOSE(Contents!$A$1,Support!B8,Support!C8)</f>
        <v>ОДДС (МСФО)</v>
      </c>
      <c r="J13" s="46"/>
    </row>
    <row r="14" spans="1:10" x14ac:dyDescent="0.4">
      <c r="F14" s="47"/>
      <c r="G14" s="52" t="str">
        <f>CHOOSE(Contents!$A$1,Support!B9,Support!C9)</f>
        <v>Сверка</v>
      </c>
    </row>
    <row r="15" spans="1:10" x14ac:dyDescent="0.4">
      <c r="F15" s="47"/>
      <c r="G15" s="47"/>
      <c r="J15" s="46"/>
    </row>
    <row r="26" spans="7:7" x14ac:dyDescent="0.4">
      <c r="G26" s="53" t="s">
        <v>339</v>
      </c>
    </row>
    <row r="27" spans="7:7" x14ac:dyDescent="0.4">
      <c r="G27" s="53" t="s">
        <v>340</v>
      </c>
    </row>
    <row r="28" spans="7:7" x14ac:dyDescent="0.4">
      <c r="G28" s="53" t="s">
        <v>340</v>
      </c>
    </row>
  </sheetData>
  <dataValidations count="1">
    <dataValidation type="list" allowBlank="1" showInputMessage="1" showErrorMessage="1" sqref="G5" xr:uid="{964DAAAA-C122-4DF3-BE05-DE62F32E3898}">
      <formula1>$G$26:$G$27</formula1>
    </dataValidation>
  </dataValidations>
  <hyperlinks>
    <hyperlink ref="G10" location="'Segments Performance'!A1" display="'Segments Performance'!A1" xr:uid="{FBE4E4D7-C88D-402B-82A9-20D3EE25410C}"/>
    <hyperlink ref="G11" location="'PnL (IFRS)'!A1" display="'PnL (IFRS)'!A1" xr:uid="{E35AEF77-5F04-4442-B22C-00C96B063D6D}"/>
    <hyperlink ref="G12" location="'BS (IFRS)'!A1" display="'BS (IFRS)'!A1" xr:uid="{2B5DF4F6-54FC-466C-81D6-9CDAAE7E4A36}"/>
    <hyperlink ref="G13" location="'CF (IFRS)'!A1" display="'CF (IFRS)'!A1" xr:uid="{9286037D-7C45-4564-8E14-CA272FB60C46}"/>
    <hyperlink ref="G14" location="Reconciliations!A1" display="Reconciliations!A1" xr:uid="{A510A38C-095B-4B36-B878-7D59C27015C6}"/>
  </hyperlinks>
  <pageMargins left="0.7" right="0.7" top="0.75" bottom="0.75" header="0.3" footer="0.3"/>
  <pageSetup paperSize="9" orientation="portrait" r:id="rId1"/>
  <customProperties>
    <customPr name="_pios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N67"/>
  <sheetViews>
    <sheetView showGridLines="0" zoomScale="60" zoomScaleNormal="60" workbookViewId="0">
      <pane xSplit="2" ySplit="4" topLeftCell="C5" activePane="bottomRight" state="frozen"/>
      <selection pane="topRight"/>
      <selection pane="bottomLeft"/>
      <selection pane="bottomRight" activeCell="G1" sqref="G1:G1048576"/>
    </sheetView>
  </sheetViews>
  <sheetFormatPr defaultColWidth="8.578125" defaultRowHeight="12.75" x14ac:dyDescent="0.4"/>
  <cols>
    <col min="1" max="1" width="2.1015625" style="1" customWidth="1"/>
    <col min="2" max="2" width="37.15625" style="4" customWidth="1"/>
    <col min="3" max="3" width="1.578125" style="1" customWidth="1"/>
    <col min="4" max="4" width="9.47265625" style="1" bestFit="1" customWidth="1"/>
    <col min="5" max="5" width="3.734375" style="1" customWidth="1"/>
    <col min="6" max="6" width="9.47265625" style="1" bestFit="1" customWidth="1"/>
    <col min="7" max="8" width="9.47265625" style="1" customWidth="1"/>
    <col min="9" max="9" width="9.47265625" style="1" bestFit="1" customWidth="1"/>
    <col min="10" max="10" width="8.578125" style="1"/>
    <col min="11" max="14" width="9.47265625" style="1" bestFit="1" customWidth="1"/>
    <col min="15" max="16384" width="8.578125" style="1"/>
  </cols>
  <sheetData>
    <row r="1" spans="1:14" x14ac:dyDescent="0.4">
      <c r="A1" s="106" t="str">
        <f>CHOOSE(Contents!$A$1,Support!$B$2,Support!$C$2)</f>
        <v>Содержание</v>
      </c>
    </row>
    <row r="3" spans="1:14" ht="13.15" x14ac:dyDescent="0.4">
      <c r="D3" s="36"/>
      <c r="F3" s="36"/>
      <c r="G3" s="36"/>
      <c r="H3" s="36"/>
      <c r="I3" s="36"/>
      <c r="K3" s="36"/>
      <c r="L3" s="36"/>
      <c r="M3" s="36"/>
      <c r="N3" s="36"/>
    </row>
    <row r="4" spans="1:14" s="56" customFormat="1" ht="13.15" x14ac:dyDescent="0.4">
      <c r="B4" s="38" t="str">
        <f>CHOOSE(Contents!$A$1,Support!B12,Support!C12)</f>
        <v>Операционные сегменты, млн руб.</v>
      </c>
      <c r="D4" s="30" t="str">
        <f>CHOOSE(Contents!$A$1,Support!P$1,Support!P$2)</f>
        <v>12 мес.2023</v>
      </c>
      <c r="F4" s="30" t="str">
        <f>CHOOSE(Contents!$A$1,Support!R$1,Support!R$2)</f>
        <v>1кв 2024</v>
      </c>
      <c r="G4" s="30" t="str">
        <f>CHOOSE(Contents!$A$1,Support!T$1,Support!T$2)</f>
        <v>6 мес. 2024</v>
      </c>
      <c r="H4" s="30" t="str">
        <f>CHOOSE(Contents!$A$1,Support!U$1,Support!U$2)</f>
        <v>9 мес. 2024</v>
      </c>
      <c r="I4" s="30" t="str">
        <f>CHOOSE(Contents!$A$1,Support!V$1,Support!V$2)</f>
        <v>12 мес. 2024</v>
      </c>
      <c r="K4" s="30" t="str">
        <f>CHOOSE(Contents!$A$1,Support!Z$1,Support!Z$2)</f>
        <v>1кв 2025</v>
      </c>
      <c r="L4" s="30" t="str">
        <f>CHOOSE(Contents!$A$1,Support!AB$1,Support!AB$2)</f>
        <v>6 мес. 2025</v>
      </c>
      <c r="M4" s="30" t="str">
        <f>CHOOSE(Contents!$A$1,Support!AC$1,Support!AC$2)</f>
        <v>9 мес. 2025</v>
      </c>
      <c r="N4" s="30" t="str">
        <f>CHOOSE(Contents!$A$1,Support!AD$1,Support!AD$2)</f>
        <v>12 мес. 2025</v>
      </c>
    </row>
    <row r="5" spans="1:14" ht="13.15" x14ac:dyDescent="0.4">
      <c r="B5" s="39">
        <f>CHOOSE(Contents!$A$1,Support!B13,Support!C13)</f>
        <v>0</v>
      </c>
      <c r="C5" s="147"/>
      <c r="D5" s="40"/>
      <c r="F5" s="40"/>
      <c r="G5" s="40"/>
      <c r="H5" s="40"/>
      <c r="I5" s="40"/>
      <c r="K5" s="40"/>
      <c r="L5" s="40"/>
      <c r="M5" s="40"/>
      <c r="N5" s="40"/>
    </row>
    <row r="6" spans="1:14" ht="13.15" x14ac:dyDescent="0.4">
      <c r="B6" s="148" t="str">
        <f>CHOOSE(Contents!$A$1,Support!B14,Support!C14)</f>
        <v>Итого по группе</v>
      </c>
      <c r="D6" s="181"/>
      <c r="F6" s="181"/>
      <c r="G6" s="181"/>
      <c r="H6" s="181"/>
      <c r="I6" s="181"/>
      <c r="K6" s="181"/>
      <c r="L6" s="181"/>
      <c r="M6" s="181"/>
      <c r="N6" s="181"/>
    </row>
    <row r="7" spans="1:14" s="29" customFormat="1" ht="13.15" x14ac:dyDescent="0.4">
      <c r="B7" s="149" t="str">
        <f>CHOOSE(Contents!$A$1,Support!B15,Support!C15)</f>
        <v>Выручка</v>
      </c>
      <c r="D7" s="119">
        <v>120300</v>
      </c>
      <c r="F7" s="119">
        <v>30698</v>
      </c>
      <c r="G7" s="119">
        <v>64416</v>
      </c>
      <c r="H7" s="119">
        <v>101239</v>
      </c>
      <c r="I7" s="119">
        <v>147573</v>
      </c>
      <c r="K7" s="119">
        <v>35466</v>
      </c>
      <c r="L7" s="119">
        <v>72567</v>
      </c>
      <c r="M7" s="119">
        <v>111257</v>
      </c>
      <c r="N7" s="119">
        <v>159960</v>
      </c>
    </row>
    <row r="8" spans="1:14" s="29" customFormat="1" x14ac:dyDescent="0.4">
      <c r="B8" s="150" t="str">
        <f>CHOOSE(Contents!$A$1,Support!B16,Support!C16)</f>
        <v>Итого операционные расходы</v>
      </c>
      <c r="D8" s="122">
        <v>-121327</v>
      </c>
      <c r="F8" s="122">
        <v>-29719</v>
      </c>
      <c r="G8" s="122">
        <v>-65077</v>
      </c>
      <c r="H8" s="122">
        <v>-101140</v>
      </c>
      <c r="I8" s="122">
        <v>-152621</v>
      </c>
      <c r="K8" s="122">
        <v>-30439</v>
      </c>
      <c r="L8" s="122">
        <v>-62139</v>
      </c>
      <c r="M8" s="122">
        <v>-95733</v>
      </c>
      <c r="N8" s="122">
        <v>-138637</v>
      </c>
    </row>
    <row r="9" spans="1:14" s="29" customFormat="1" ht="13.15" x14ac:dyDescent="0.4">
      <c r="B9" s="57" t="str">
        <f>CHOOSE(Contents!$A$1,Support!B17,Support!C17)</f>
        <v>Корректировки</v>
      </c>
      <c r="C9" s="43"/>
      <c r="D9" s="120">
        <v>0</v>
      </c>
      <c r="F9" s="120"/>
      <c r="G9" s="120"/>
      <c r="H9" s="120"/>
      <c r="I9" s="120">
        <v>0</v>
      </c>
      <c r="K9" s="120"/>
      <c r="L9" s="120"/>
      <c r="M9" s="120"/>
      <c r="N9" s="120"/>
    </row>
    <row r="10" spans="1:14" s="151" customFormat="1" x14ac:dyDescent="0.4">
      <c r="B10" s="152" t="str">
        <f>CHOOSE(Contents!$A$1,Support!B18,Support!C18)</f>
        <v>Платежи, основанные на акциях</v>
      </c>
      <c r="C10" s="153"/>
      <c r="D10" s="121">
        <v>1217</v>
      </c>
      <c r="F10" s="121">
        <v>94</v>
      </c>
      <c r="G10" s="121">
        <v>116</v>
      </c>
      <c r="H10" s="121">
        <v>109</v>
      </c>
      <c r="I10" s="121">
        <v>128</v>
      </c>
      <c r="K10" s="121">
        <v>19</v>
      </c>
      <c r="L10" s="121">
        <v>13</v>
      </c>
      <c r="M10" s="121">
        <v>13</v>
      </c>
      <c r="N10" s="121">
        <v>1261</v>
      </c>
    </row>
    <row r="11" spans="1:14" s="29" customFormat="1" ht="13.15" x14ac:dyDescent="0.4">
      <c r="B11" s="154" t="str">
        <f>CHOOSE(Contents!$A$1,Support!B19,Support!C19)</f>
        <v>Скорр. EBITDA</v>
      </c>
      <c r="C11" s="43"/>
      <c r="D11" s="162">
        <f t="shared" ref="D11" si="0">D7+D8+D10</f>
        <v>190</v>
      </c>
      <c r="F11" s="162">
        <f t="shared" ref="F11:I11" si="1">F7+F8+F10</f>
        <v>1073</v>
      </c>
      <c r="G11" s="162">
        <f t="shared" ref="G11:H11" si="2">G7+G8+G10</f>
        <v>-545</v>
      </c>
      <c r="H11" s="162">
        <f t="shared" si="2"/>
        <v>208</v>
      </c>
      <c r="I11" s="162">
        <f t="shared" si="1"/>
        <v>-4920</v>
      </c>
      <c r="K11" s="162">
        <f t="shared" ref="K11:L11" si="3">K7+K8+K10</f>
        <v>5046</v>
      </c>
      <c r="L11" s="162">
        <f t="shared" si="3"/>
        <v>10441</v>
      </c>
      <c r="M11" s="162">
        <f t="shared" ref="M11:N11" si="4">M7+M8+M10</f>
        <v>15537</v>
      </c>
      <c r="N11" s="162">
        <f t="shared" si="4"/>
        <v>22584</v>
      </c>
    </row>
    <row r="12" spans="1:14" s="29" customFormat="1" ht="13.15" x14ac:dyDescent="0.4">
      <c r="B12" s="2" t="str">
        <f>CHOOSE(Contents!$A$1,Support!B20,Support!C20)</f>
        <v>Рентабельность по скорр. EBITDA, %</v>
      </c>
      <c r="D12" s="129">
        <f t="shared" ref="D12" si="5">D11/D7</f>
        <v>1.5793848711554447E-3</v>
      </c>
      <c r="F12" s="129">
        <f>F11/F7</f>
        <v>3.4953417160727085E-2</v>
      </c>
      <c r="G12" s="129">
        <f>G11/G7</f>
        <v>-8.4606308991554899E-3</v>
      </c>
      <c r="H12" s="129">
        <f>H11/H7</f>
        <v>2.0545441973942847E-3</v>
      </c>
      <c r="I12" s="129">
        <f>I11/I7</f>
        <v>-3.3339432009920511E-2</v>
      </c>
      <c r="K12" s="129">
        <f>K11/K7</f>
        <v>0.14227711047200137</v>
      </c>
      <c r="L12" s="129">
        <f>L11/L7</f>
        <v>0.14388082737332397</v>
      </c>
      <c r="M12" s="129">
        <f>M11/M7</f>
        <v>0.13964964002265026</v>
      </c>
      <c r="N12" s="129">
        <f>N11/N7</f>
        <v>0.14118529632408103</v>
      </c>
    </row>
    <row r="13" spans="1:14" s="29" customFormat="1" x14ac:dyDescent="0.4">
      <c r="B13" s="116"/>
      <c r="D13" s="33"/>
      <c r="F13" s="33"/>
      <c r="G13" s="33"/>
      <c r="H13" s="33"/>
      <c r="I13" s="33"/>
      <c r="K13" s="33"/>
      <c r="L13" s="33"/>
      <c r="M13" s="33"/>
      <c r="N13" s="33"/>
    </row>
    <row r="14" spans="1:14" s="29" customFormat="1" x14ac:dyDescent="0.4">
      <c r="B14" s="116"/>
      <c r="D14" s="33"/>
      <c r="F14" s="33"/>
      <c r="G14" s="33"/>
      <c r="H14" s="33"/>
      <c r="I14" s="33"/>
      <c r="K14" s="33"/>
      <c r="L14" s="33"/>
      <c r="M14" s="33"/>
      <c r="N14" s="33"/>
    </row>
    <row r="15" spans="1:14" ht="13.15" x14ac:dyDescent="0.4">
      <c r="B15" s="155" t="str">
        <f>CHOOSE(Contents!$A$1,Support!B24,Support!C24)</f>
        <v>Социальные платформы и медиаконтент</v>
      </c>
      <c r="D15" s="118"/>
      <c r="F15" s="118"/>
      <c r="G15" s="118"/>
      <c r="H15" s="118"/>
      <c r="I15" s="118"/>
      <c r="K15" s="118"/>
      <c r="L15" s="118"/>
      <c r="M15" s="118"/>
      <c r="N15" s="118"/>
    </row>
    <row r="16" spans="1:14" s="29" customFormat="1" ht="13.15" x14ac:dyDescent="0.4">
      <c r="B16" s="149" t="str">
        <f>CHOOSE(Contents!$A$1,Support!B25,Support!C25)</f>
        <v>Выручка</v>
      </c>
      <c r="D16" s="119">
        <v>85053</v>
      </c>
      <c r="F16" s="119">
        <v>22441</v>
      </c>
      <c r="G16" s="119">
        <v>46578</v>
      </c>
      <c r="H16" s="119">
        <v>73016</v>
      </c>
      <c r="I16" s="119">
        <v>104303</v>
      </c>
      <c r="K16" s="119">
        <v>24666</v>
      </c>
      <c r="L16" s="119">
        <v>50496</v>
      </c>
      <c r="M16" s="119">
        <v>77046</v>
      </c>
      <c r="N16" s="119">
        <v>109792</v>
      </c>
    </row>
    <row r="17" spans="2:14" s="29" customFormat="1" x14ac:dyDescent="0.4">
      <c r="B17" s="150" t="str">
        <f>CHOOSE(Contents!$A$1,Support!B26,Support!C26)</f>
        <v>Итого операционные расходы</v>
      </c>
      <c r="D17" s="122">
        <v>-79215</v>
      </c>
      <c r="F17" s="122">
        <v>-19670</v>
      </c>
      <c r="G17" s="122">
        <v>-44370</v>
      </c>
      <c r="H17" s="122">
        <v>-69140</v>
      </c>
      <c r="I17" s="122">
        <v>-105681</v>
      </c>
      <c r="K17" s="122">
        <v>-19477</v>
      </c>
      <c r="L17" s="122">
        <v>-40157</v>
      </c>
      <c r="M17" s="122">
        <v>-61428</v>
      </c>
      <c r="N17" s="122">
        <v>-88715</v>
      </c>
    </row>
    <row r="18" spans="2:14" s="29" customFormat="1" ht="13.15" x14ac:dyDescent="0.4">
      <c r="B18" s="57" t="str">
        <f>CHOOSE(Contents!$A$1,Support!B27,Support!C27)</f>
        <v>Корректировки</v>
      </c>
      <c r="C18" s="43"/>
      <c r="D18" s="120">
        <v>0</v>
      </c>
      <c r="F18" s="120"/>
      <c r="G18" s="120"/>
      <c r="H18" s="120"/>
      <c r="I18" s="120"/>
      <c r="K18" s="120"/>
      <c r="L18" s="120"/>
      <c r="M18" s="120"/>
      <c r="N18" s="120"/>
    </row>
    <row r="19" spans="2:14" s="29" customFormat="1" x14ac:dyDescent="0.4">
      <c r="B19" s="152" t="str">
        <f>CHOOSE(Contents!$A$1,Support!B28,Support!C28)</f>
        <v>Платежи, основанные на акциях</v>
      </c>
      <c r="C19" s="43"/>
      <c r="D19" s="121">
        <v>0</v>
      </c>
      <c r="F19" s="121"/>
      <c r="G19" s="121"/>
      <c r="H19" s="121"/>
      <c r="I19" s="121"/>
      <c r="K19" s="121"/>
      <c r="L19" s="121"/>
      <c r="M19" s="121"/>
      <c r="N19" s="121"/>
    </row>
    <row r="20" spans="2:14" s="29" customFormat="1" ht="13.15" x14ac:dyDescent="0.4">
      <c r="B20" s="156" t="str">
        <f>CHOOSE(Contents!$A$1,Support!B29,Support!C29)</f>
        <v>Скорр. EBITDA</v>
      </c>
      <c r="C20" s="43"/>
      <c r="D20" s="112">
        <f t="shared" ref="D20" si="6">D16+D17+D19</f>
        <v>5838</v>
      </c>
      <c r="F20" s="162">
        <f t="shared" ref="F20:I20" si="7">F16+F17+F19</f>
        <v>2771</v>
      </c>
      <c r="G20" s="162">
        <f t="shared" ref="G20:H20" si="8">G16+G17+G19</f>
        <v>2208</v>
      </c>
      <c r="H20" s="162">
        <f t="shared" si="8"/>
        <v>3876</v>
      </c>
      <c r="I20" s="162">
        <f t="shared" si="7"/>
        <v>-1378</v>
      </c>
      <c r="K20" s="162">
        <f t="shared" ref="K20:L20" si="9">K16+K17+K19</f>
        <v>5189</v>
      </c>
      <c r="L20" s="162">
        <f t="shared" si="9"/>
        <v>10339</v>
      </c>
      <c r="M20" s="162">
        <f t="shared" ref="M20:N20" si="10">M16+M17+M19</f>
        <v>15618</v>
      </c>
      <c r="N20" s="162">
        <f t="shared" si="10"/>
        <v>21077</v>
      </c>
    </row>
    <row r="21" spans="2:14" s="29" customFormat="1" ht="13.15" x14ac:dyDescent="0.4">
      <c r="B21" s="156" t="str">
        <f>CHOOSE(Contents!$A$1,Support!B30,Support!C30)</f>
        <v>Рентабельность по скорр. EBITDA, %</v>
      </c>
      <c r="C21" s="157"/>
      <c r="D21" s="129">
        <f t="shared" ref="D21" si="11">D20/D16</f>
        <v>6.8639554160347074E-2</v>
      </c>
      <c r="F21" s="129">
        <f t="shared" ref="F21:I21" si="12">F20/F16</f>
        <v>0.1234793458402032</v>
      </c>
      <c r="G21" s="129">
        <f t="shared" ref="G21:H21" si="13">G20/G16</f>
        <v>4.7404353986860749E-2</v>
      </c>
      <c r="H21" s="129">
        <f t="shared" si="13"/>
        <v>5.3084255505642601E-2</v>
      </c>
      <c r="I21" s="129">
        <f t="shared" si="12"/>
        <v>-1.3211508777312253E-2</v>
      </c>
      <c r="K21" s="129">
        <f t="shared" ref="K21:L21" si="14">K20/K16</f>
        <v>0.21037055055542042</v>
      </c>
      <c r="L21" s="129">
        <f t="shared" si="14"/>
        <v>0.20474889100126742</v>
      </c>
      <c r="M21" s="129">
        <f t="shared" ref="M21:N21" si="15">M20/M16</f>
        <v>0.20271006930924382</v>
      </c>
      <c r="N21" s="129">
        <f t="shared" si="15"/>
        <v>0.19197209268434859</v>
      </c>
    </row>
    <row r="22" spans="2:14" s="29" customFormat="1" x14ac:dyDescent="0.4">
      <c r="B22" s="158"/>
      <c r="C22" s="43"/>
      <c r="D22" s="159"/>
      <c r="F22" s="159"/>
      <c r="G22" s="159"/>
      <c r="H22" s="159"/>
      <c r="I22" s="159"/>
      <c r="K22" s="159"/>
      <c r="L22" s="159"/>
      <c r="M22" s="159"/>
      <c r="N22" s="159"/>
    </row>
    <row r="23" spans="2:14" ht="13.15" x14ac:dyDescent="0.4">
      <c r="B23" s="155" t="str">
        <f>CHOOSE(Contents!$A$1,Support!B32,Support!C32)</f>
        <v>Образовательные технологии</v>
      </c>
      <c r="D23" s="118"/>
      <c r="F23" s="118"/>
      <c r="G23" s="118"/>
      <c r="H23" s="118"/>
      <c r="I23" s="118"/>
      <c r="K23" s="118"/>
      <c r="L23" s="118"/>
      <c r="M23" s="118"/>
      <c r="N23" s="118"/>
    </row>
    <row r="24" spans="2:14" s="29" customFormat="1" ht="13.15" x14ac:dyDescent="0.4">
      <c r="B24" s="149" t="str">
        <f>CHOOSE(Contents!$A$1,Support!B33,Support!C33)</f>
        <v>Выручка</v>
      </c>
      <c r="D24" s="119">
        <v>3427</v>
      </c>
      <c r="F24" s="119">
        <v>1565</v>
      </c>
      <c r="G24" s="119">
        <v>3120</v>
      </c>
      <c r="H24" s="119">
        <v>4464</v>
      </c>
      <c r="I24" s="119">
        <v>6258</v>
      </c>
      <c r="K24" s="119">
        <v>2004</v>
      </c>
      <c r="L24" s="119">
        <v>3874</v>
      </c>
      <c r="M24" s="119">
        <v>5374</v>
      </c>
      <c r="N24" s="119">
        <v>7430</v>
      </c>
    </row>
    <row r="25" spans="2:14" s="29" customFormat="1" x14ac:dyDescent="0.4">
      <c r="B25" s="150" t="str">
        <f>CHOOSE(Contents!$A$1,Support!B34,Support!C34)</f>
        <v>Итого операционные расходы</v>
      </c>
      <c r="D25" s="122">
        <v>-3464</v>
      </c>
      <c r="F25" s="122">
        <v>-1513</v>
      </c>
      <c r="G25" s="122">
        <v>-2879</v>
      </c>
      <c r="H25" s="122">
        <v>-4219</v>
      </c>
      <c r="I25" s="122">
        <v>-5619</v>
      </c>
      <c r="K25" s="122">
        <v>-1682</v>
      </c>
      <c r="L25" s="122">
        <v>-3284</v>
      </c>
      <c r="M25" s="122">
        <v>-4849</v>
      </c>
      <c r="N25" s="122">
        <v>-6779</v>
      </c>
    </row>
    <row r="26" spans="2:14" s="29" customFormat="1" ht="13.15" x14ac:dyDescent="0.4">
      <c r="B26" s="57" t="str">
        <f>CHOOSE(Contents!$A$1,Support!B35,Support!C35)</f>
        <v>Корректировки</v>
      </c>
      <c r="C26" s="43"/>
      <c r="D26" s="120">
        <v>0</v>
      </c>
      <c r="F26" s="120"/>
      <c r="G26" s="120"/>
      <c r="H26" s="120"/>
      <c r="I26" s="120"/>
      <c r="K26" s="120"/>
      <c r="L26" s="120"/>
      <c r="M26" s="120"/>
      <c r="N26" s="120"/>
    </row>
    <row r="27" spans="2:14" s="29" customFormat="1" x14ac:dyDescent="0.4">
      <c r="B27" s="152" t="str">
        <f>CHOOSE(Contents!$A$1,Support!B36,Support!C36)</f>
        <v>Платежи, основанные на акциях</v>
      </c>
      <c r="C27" s="43"/>
      <c r="D27" s="121">
        <v>0</v>
      </c>
      <c r="F27" s="121"/>
      <c r="G27" s="121"/>
      <c r="H27" s="121"/>
      <c r="I27" s="121"/>
      <c r="K27" s="121"/>
      <c r="L27" s="121"/>
      <c r="M27" s="121"/>
      <c r="N27" s="121"/>
    </row>
    <row r="28" spans="2:14" s="29" customFormat="1" ht="13.15" x14ac:dyDescent="0.4">
      <c r="B28" s="154" t="str">
        <f>CHOOSE(Contents!$A$1,Support!B37,Support!C37)</f>
        <v>Скорр. EBITDA</v>
      </c>
      <c r="C28" s="43"/>
      <c r="D28" s="117">
        <f t="shared" ref="D28" si="16">D24+D25+D27</f>
        <v>-37</v>
      </c>
      <c r="F28" s="117">
        <f t="shared" ref="F28:I28" si="17">F24+F25+F27</f>
        <v>52</v>
      </c>
      <c r="G28" s="117">
        <f t="shared" ref="G28:H28" si="18">G24+G25+G27</f>
        <v>241</v>
      </c>
      <c r="H28" s="117">
        <f t="shared" si="18"/>
        <v>245</v>
      </c>
      <c r="I28" s="117">
        <f t="shared" si="17"/>
        <v>639</v>
      </c>
      <c r="K28" s="117">
        <f t="shared" ref="K28:L28" si="19">K24+K25+K27</f>
        <v>322</v>
      </c>
      <c r="L28" s="117">
        <f t="shared" si="19"/>
        <v>590</v>
      </c>
      <c r="M28" s="117">
        <f t="shared" ref="M28:N28" si="20">M24+M25+M27</f>
        <v>525</v>
      </c>
      <c r="N28" s="117">
        <f t="shared" si="20"/>
        <v>651</v>
      </c>
    </row>
    <row r="29" spans="2:14" s="29" customFormat="1" ht="13.15" x14ac:dyDescent="0.4">
      <c r="B29" s="2" t="str">
        <f>CHOOSE(Contents!$A$1,Support!B38,Support!C38)</f>
        <v>Рентабельность по скорр. EBITDA, %</v>
      </c>
      <c r="D29" s="129">
        <f t="shared" ref="D29" si="21">D28/D24</f>
        <v>-1.0796615115261161E-2</v>
      </c>
      <c r="F29" s="129">
        <f t="shared" ref="F29:I29" si="22">F28/F24</f>
        <v>3.3226837060702875E-2</v>
      </c>
      <c r="G29" s="129">
        <f t="shared" ref="G29:H29" si="23">G28/G24</f>
        <v>7.7243589743589747E-2</v>
      </c>
      <c r="H29" s="129">
        <f t="shared" si="23"/>
        <v>5.4883512544802865E-2</v>
      </c>
      <c r="I29" s="129">
        <f t="shared" si="22"/>
        <v>0.10210930009587728</v>
      </c>
      <c r="K29" s="129">
        <f t="shared" ref="K29:L29" si="24">K28/K24</f>
        <v>0.16067864271457086</v>
      </c>
      <c r="L29" s="129">
        <f t="shared" si="24"/>
        <v>0.15229736706246774</v>
      </c>
      <c r="M29" s="129">
        <f t="shared" ref="M29:N29" si="25">M28/M24</f>
        <v>9.7692593970971339E-2</v>
      </c>
      <c r="N29" s="129">
        <f t="shared" si="25"/>
        <v>8.7617765814266488E-2</v>
      </c>
    </row>
    <row r="30" spans="2:14" s="29" customFormat="1" x14ac:dyDescent="0.4">
      <c r="B30" s="160"/>
      <c r="C30" s="43"/>
      <c r="D30" s="44"/>
      <c r="F30" s="44"/>
      <c r="G30" s="44"/>
      <c r="H30" s="44"/>
      <c r="I30" s="44"/>
      <c r="K30" s="44"/>
      <c r="L30" s="44"/>
      <c r="M30" s="44"/>
      <c r="N30" s="44"/>
    </row>
    <row r="31" spans="2:14" ht="13.15" x14ac:dyDescent="0.4">
      <c r="B31" s="148" t="str">
        <f>CHOOSE(Contents!$A$1,Support!B40,Support!C40)</f>
        <v>Технологии для бизнеса</v>
      </c>
      <c r="D31" s="41"/>
      <c r="F31" s="41"/>
      <c r="G31" s="41"/>
      <c r="H31" s="41"/>
      <c r="I31" s="41"/>
      <c r="K31" s="41"/>
      <c r="L31" s="41"/>
      <c r="M31" s="41"/>
      <c r="N31" s="41"/>
    </row>
    <row r="32" spans="2:14" s="29" customFormat="1" ht="13.15" x14ac:dyDescent="0.4">
      <c r="B32" s="149" t="str">
        <f>CHOOSE(Contents!$A$1,Support!B41,Support!C41)</f>
        <v>Выручка</v>
      </c>
      <c r="D32" s="119">
        <v>9567</v>
      </c>
      <c r="F32" s="119">
        <v>1647</v>
      </c>
      <c r="G32" s="119">
        <v>4509</v>
      </c>
      <c r="H32" s="119">
        <v>7728</v>
      </c>
      <c r="I32" s="119">
        <v>13594</v>
      </c>
      <c r="K32" s="119">
        <v>2700</v>
      </c>
      <c r="L32" s="119">
        <v>6682</v>
      </c>
      <c r="M32" s="119">
        <v>10731</v>
      </c>
      <c r="N32" s="119">
        <v>18760</v>
      </c>
    </row>
    <row r="33" spans="2:14" s="29" customFormat="1" x14ac:dyDescent="0.4">
      <c r="B33" s="150" t="str">
        <f>CHOOSE(Contents!$A$1,Support!B42,Support!C42)</f>
        <v>Итого операционные расходы</v>
      </c>
      <c r="D33" s="122">
        <v>-7901</v>
      </c>
      <c r="F33" s="122">
        <v>-2094</v>
      </c>
      <c r="G33" s="122">
        <v>-4246</v>
      </c>
      <c r="H33" s="122">
        <v>-6238</v>
      </c>
      <c r="I33" s="122">
        <v>-9627</v>
      </c>
      <c r="K33" s="122">
        <v>-2442</v>
      </c>
      <c r="L33" s="122">
        <v>-5959</v>
      </c>
      <c r="M33" s="122">
        <v>-9239</v>
      </c>
      <c r="N33" s="122">
        <v>-13937</v>
      </c>
    </row>
    <row r="34" spans="2:14" s="29" customFormat="1" ht="13.15" x14ac:dyDescent="0.4">
      <c r="B34" s="57" t="str">
        <f>CHOOSE(Contents!$A$1,Support!B43,Support!C43)</f>
        <v>Корректировки</v>
      </c>
      <c r="C34" s="43"/>
      <c r="D34" s="120">
        <v>0</v>
      </c>
      <c r="F34" s="120"/>
      <c r="G34" s="120"/>
      <c r="H34" s="120"/>
      <c r="I34" s="120"/>
      <c r="K34" s="120"/>
      <c r="L34" s="120"/>
      <c r="M34" s="120"/>
      <c r="N34" s="120"/>
    </row>
    <row r="35" spans="2:14" s="29" customFormat="1" x14ac:dyDescent="0.4">
      <c r="B35" s="152" t="str">
        <f>CHOOSE(Contents!$A$1,Support!B44,Support!C44)</f>
        <v>Платежи, основанные на акциях</v>
      </c>
      <c r="C35" s="43"/>
      <c r="D35" s="121">
        <v>0</v>
      </c>
      <c r="F35" s="121"/>
      <c r="G35" s="121"/>
      <c r="H35" s="121"/>
      <c r="I35" s="121"/>
      <c r="K35" s="121"/>
      <c r="L35" s="121"/>
      <c r="M35" s="121"/>
      <c r="N35" s="121"/>
    </row>
    <row r="36" spans="2:14" s="29" customFormat="1" ht="13.15" x14ac:dyDescent="0.4">
      <c r="B36" s="154" t="str">
        <f>CHOOSE(Contents!$A$1,Support!B45,Support!C45)</f>
        <v>Скорр. EBITDA</v>
      </c>
      <c r="C36" s="43"/>
      <c r="D36" s="117">
        <f t="shared" ref="D36" si="26">D32+D33+D35</f>
        <v>1666</v>
      </c>
      <c r="F36" s="117">
        <f t="shared" ref="F36:I36" si="27">F32+F33+F35</f>
        <v>-447</v>
      </c>
      <c r="G36" s="117">
        <f t="shared" ref="G36:H36" si="28">G32+G33+G35</f>
        <v>263</v>
      </c>
      <c r="H36" s="117">
        <f t="shared" si="28"/>
        <v>1490</v>
      </c>
      <c r="I36" s="117">
        <f t="shared" si="27"/>
        <v>3967</v>
      </c>
      <c r="K36" s="117">
        <f t="shared" ref="K36:L36" si="29">K32+K33+K35</f>
        <v>258</v>
      </c>
      <c r="L36" s="117">
        <f t="shared" si="29"/>
        <v>723</v>
      </c>
      <c r="M36" s="117">
        <f t="shared" ref="M36:N36" si="30">M32+M33+M35</f>
        <v>1492</v>
      </c>
      <c r="N36" s="117">
        <f t="shared" si="30"/>
        <v>4823</v>
      </c>
    </row>
    <row r="37" spans="2:14" s="29" customFormat="1" ht="13.15" x14ac:dyDescent="0.4">
      <c r="B37" s="2" t="str">
        <f>CHOOSE(Contents!$A$1,Support!B46,Support!C46)</f>
        <v>Рентабельность по скорр. EBITDA, %</v>
      </c>
      <c r="D37" s="129">
        <f t="shared" ref="D37" si="31">D36/D32</f>
        <v>0.17414027385805372</v>
      </c>
      <c r="F37" s="129">
        <f t="shared" ref="F37:I37" si="32">F36/F32</f>
        <v>-0.27140255009107467</v>
      </c>
      <c r="G37" s="129">
        <f t="shared" ref="G37:H37" si="33">G36/G32</f>
        <v>5.8327788866711021E-2</v>
      </c>
      <c r="H37" s="129">
        <f t="shared" si="33"/>
        <v>0.19280538302277433</v>
      </c>
      <c r="I37" s="129">
        <f t="shared" si="32"/>
        <v>0.29181992055318523</v>
      </c>
      <c r="K37" s="129">
        <f t="shared" ref="K37:L37" si="34">K36/K32</f>
        <v>9.555555555555556E-2</v>
      </c>
      <c r="L37" s="129">
        <f t="shared" si="34"/>
        <v>0.10820113738401677</v>
      </c>
      <c r="M37" s="129">
        <f t="shared" ref="M37:N37" si="35">M36/M32</f>
        <v>0.13903643649240519</v>
      </c>
      <c r="N37" s="129">
        <f t="shared" si="35"/>
        <v>0.25708955223880597</v>
      </c>
    </row>
    <row r="38" spans="2:14" s="29" customFormat="1" x14ac:dyDescent="0.4">
      <c r="B38" s="160"/>
      <c r="C38" s="43"/>
      <c r="D38" s="44"/>
      <c r="F38" s="44"/>
      <c r="G38" s="44"/>
      <c r="H38" s="44"/>
      <c r="I38" s="44"/>
      <c r="K38" s="44"/>
      <c r="L38" s="44"/>
      <c r="M38" s="44"/>
      <c r="N38" s="44"/>
    </row>
    <row r="39" spans="2:14" ht="18.399999999999999" customHeight="1" x14ac:dyDescent="0.4">
      <c r="B39" s="148" t="str">
        <f>CHOOSE(Contents!$A$1,Support!B48,Support!C48)</f>
        <v>Экосистемные сервисы и прочие направления</v>
      </c>
      <c r="D39" s="41"/>
      <c r="F39" s="41"/>
      <c r="G39" s="41"/>
      <c r="H39" s="41"/>
      <c r="I39" s="41"/>
      <c r="K39" s="41"/>
      <c r="L39" s="41"/>
      <c r="M39" s="41"/>
      <c r="N39" s="41"/>
    </row>
    <row r="40" spans="2:14" s="29" customFormat="1" ht="13.15" x14ac:dyDescent="0.4">
      <c r="B40" s="149" t="str">
        <f>CHOOSE(Contents!$A$1,Support!B49,Support!C49)</f>
        <v>Выручка</v>
      </c>
      <c r="D40" s="119">
        <v>22584</v>
      </c>
      <c r="F40" s="119">
        <v>5172</v>
      </c>
      <c r="G40" s="119">
        <v>10824</v>
      </c>
      <c r="H40" s="119">
        <v>16899</v>
      </c>
      <c r="I40" s="119">
        <v>24561</v>
      </c>
      <c r="K40" s="119">
        <v>6426</v>
      </c>
      <c r="L40" s="119">
        <v>12750</v>
      </c>
      <c r="M40" s="119">
        <v>20428</v>
      </c>
      <c r="N40" s="119">
        <v>27730</v>
      </c>
    </row>
    <row r="41" spans="2:14" s="29" customFormat="1" x14ac:dyDescent="0.4">
      <c r="B41" s="150" t="str">
        <f>CHOOSE(Contents!$A$1,Support!B50,Support!C50)</f>
        <v>Итого операционные расходы</v>
      </c>
      <c r="D41" s="122">
        <v>-24568</v>
      </c>
      <c r="F41" s="122">
        <v>-4978</v>
      </c>
      <c r="G41" s="122">
        <v>-10876</v>
      </c>
      <c r="H41" s="122">
        <v>-17554</v>
      </c>
      <c r="I41" s="122">
        <v>-26386</v>
      </c>
      <c r="K41" s="122">
        <v>-6118</v>
      </c>
      <c r="L41" s="122">
        <v>-12235</v>
      </c>
      <c r="M41" s="122">
        <v>-19894</v>
      </c>
      <c r="N41" s="122">
        <v>-27296</v>
      </c>
    </row>
    <row r="42" spans="2:14" s="29" customFormat="1" ht="13.15" x14ac:dyDescent="0.4">
      <c r="B42" s="57" t="str">
        <f>CHOOSE(Contents!$A$1,Support!B51,Support!C51)</f>
        <v>Корректировки</v>
      </c>
      <c r="C42" s="43"/>
      <c r="D42" s="120">
        <v>0</v>
      </c>
      <c r="F42" s="120"/>
      <c r="G42" s="120"/>
      <c r="H42" s="120"/>
      <c r="I42" s="120"/>
      <c r="K42" s="120"/>
      <c r="L42" s="120"/>
      <c r="M42" s="120"/>
      <c r="N42" s="120"/>
    </row>
    <row r="43" spans="2:14" s="29" customFormat="1" x14ac:dyDescent="0.4">
      <c r="B43" s="152" t="str">
        <f>CHOOSE(Contents!$A$1,Support!B52,Support!C52)</f>
        <v>Платежи, основанные на акциях</v>
      </c>
      <c r="C43" s="43"/>
      <c r="D43" s="121">
        <v>0</v>
      </c>
      <c r="F43" s="121"/>
      <c r="G43" s="121"/>
      <c r="H43" s="121"/>
      <c r="I43" s="121"/>
      <c r="K43" s="121"/>
      <c r="L43" s="121"/>
      <c r="M43" s="121"/>
      <c r="N43" s="121"/>
    </row>
    <row r="44" spans="2:14" s="29" customFormat="1" ht="13.15" x14ac:dyDescent="0.4">
      <c r="B44" s="154" t="str">
        <f>CHOOSE(Contents!$A$1,Support!B53,Support!C53)</f>
        <v>Скорр. EBITDA</v>
      </c>
      <c r="C44" s="43"/>
      <c r="D44" s="117">
        <f t="shared" ref="D44" si="36">D40+D41+D43</f>
        <v>-1984</v>
      </c>
      <c r="F44" s="117">
        <f t="shared" ref="F44:I44" si="37">F40+F41+F43</f>
        <v>194</v>
      </c>
      <c r="G44" s="117">
        <f t="shared" ref="G44:H44" si="38">G40+G41+G43</f>
        <v>-52</v>
      </c>
      <c r="H44" s="117">
        <f t="shared" si="38"/>
        <v>-655</v>
      </c>
      <c r="I44" s="117">
        <f t="shared" si="37"/>
        <v>-1825</v>
      </c>
      <c r="K44" s="117">
        <f t="shared" ref="K44:L44" si="39">K40+K41+K43</f>
        <v>308</v>
      </c>
      <c r="L44" s="117">
        <f t="shared" si="39"/>
        <v>515</v>
      </c>
      <c r="M44" s="117">
        <f t="shared" ref="M44:N44" si="40">M40+M41+M43</f>
        <v>534</v>
      </c>
      <c r="N44" s="117">
        <f t="shared" si="40"/>
        <v>434</v>
      </c>
    </row>
    <row r="45" spans="2:14" s="29" customFormat="1" ht="13.15" x14ac:dyDescent="0.4">
      <c r="B45" s="2" t="str">
        <f>CHOOSE(Contents!$A$1,Support!B54,Support!C54)</f>
        <v>Рентабельность по скорр. EBITDA, %</v>
      </c>
      <c r="D45" s="129">
        <f t="shared" ref="D45" si="41">D44/D40</f>
        <v>-8.7849805171803047E-2</v>
      </c>
      <c r="F45" s="129">
        <f t="shared" ref="F45:I45" si="42">F44/F40</f>
        <v>3.7509667440061872E-2</v>
      </c>
      <c r="G45" s="129">
        <f t="shared" ref="G45:H45" si="43">G44/G40</f>
        <v>-4.8041389504804143E-3</v>
      </c>
      <c r="H45" s="129">
        <f t="shared" si="43"/>
        <v>-3.875968992248062E-2</v>
      </c>
      <c r="I45" s="129">
        <f t="shared" si="42"/>
        <v>-7.4304792150156757E-2</v>
      </c>
      <c r="K45" s="129">
        <f t="shared" ref="K45:L45" si="44">K44/K40</f>
        <v>4.793028322440087E-2</v>
      </c>
      <c r="L45" s="129">
        <f t="shared" si="44"/>
        <v>4.0392156862745096E-2</v>
      </c>
      <c r="M45" s="129">
        <f t="shared" ref="M45:N45" si="45">M44/M40</f>
        <v>2.6140591345212454E-2</v>
      </c>
      <c r="N45" s="129">
        <f t="shared" si="45"/>
        <v>1.5650919581680491E-2</v>
      </c>
    </row>
    <row r="46" spans="2:14" s="29" customFormat="1" x14ac:dyDescent="0.4">
      <c r="B46" s="161"/>
      <c r="D46" s="33"/>
      <c r="F46" s="33"/>
      <c r="G46" s="33"/>
      <c r="H46" s="33"/>
      <c r="I46" s="33"/>
      <c r="K46" s="33"/>
      <c r="L46" s="33"/>
      <c r="M46" s="33"/>
      <c r="N46" s="33"/>
    </row>
    <row r="47" spans="2:14" ht="13.15" x14ac:dyDescent="0.4">
      <c r="B47" s="148" t="str">
        <f>CHOOSE(Contents!$A$1,Support!B56,Support!C56)</f>
        <v>Не аллоцируемые</v>
      </c>
      <c r="D47" s="118"/>
      <c r="F47" s="118"/>
      <c r="G47" s="118"/>
      <c r="H47" s="118"/>
      <c r="I47" s="118"/>
      <c r="K47" s="118"/>
      <c r="L47" s="118"/>
      <c r="M47" s="118"/>
      <c r="N47" s="118"/>
    </row>
    <row r="48" spans="2:14" s="29" customFormat="1" ht="13.15" x14ac:dyDescent="0.4">
      <c r="B48" s="149" t="str">
        <f>CHOOSE(Contents!$A$1,Support!B57,Support!C57)</f>
        <v>Выручка</v>
      </c>
      <c r="D48" s="119">
        <v>33</v>
      </c>
      <c r="F48" s="119">
        <v>0</v>
      </c>
      <c r="G48" s="119">
        <v>-1</v>
      </c>
      <c r="H48" s="119">
        <v>0</v>
      </c>
      <c r="I48" s="119">
        <v>0</v>
      </c>
      <c r="K48" s="119">
        <v>0</v>
      </c>
      <c r="L48" s="119">
        <v>4</v>
      </c>
      <c r="M48" s="119">
        <v>0</v>
      </c>
      <c r="N48" s="119">
        <v>0</v>
      </c>
    </row>
    <row r="49" spans="2:14" s="29" customFormat="1" x14ac:dyDescent="0.4">
      <c r="B49" s="150" t="str">
        <f>CHOOSE(Contents!$A$1,Support!B58,Support!C58)</f>
        <v>Итого операционные расходы</v>
      </c>
      <c r="D49" s="122">
        <v>-6543</v>
      </c>
      <c r="F49" s="122">
        <v>-1591</v>
      </c>
      <c r="G49" s="122">
        <v>-3320</v>
      </c>
      <c r="H49" s="122">
        <v>-4857</v>
      </c>
      <c r="I49" s="122">
        <v>-6451</v>
      </c>
      <c r="K49" s="122">
        <v>-1050</v>
      </c>
      <c r="L49" s="122">
        <v>-1743</v>
      </c>
      <c r="M49" s="122">
        <v>-2645</v>
      </c>
      <c r="N49" s="122">
        <v>-5662</v>
      </c>
    </row>
    <row r="50" spans="2:14" s="29" customFormat="1" ht="13.15" x14ac:dyDescent="0.4">
      <c r="B50" s="57" t="str">
        <f>CHOOSE(Contents!$A$1,Support!B59,Support!C59)</f>
        <v>Корректировки</v>
      </c>
      <c r="C50" s="43"/>
      <c r="D50" s="120">
        <v>0</v>
      </c>
      <c r="F50" s="120"/>
      <c r="G50" s="120"/>
      <c r="H50" s="120"/>
      <c r="I50" s="120"/>
      <c r="K50" s="120"/>
      <c r="L50" s="120"/>
      <c r="M50" s="120"/>
      <c r="N50" s="120"/>
    </row>
    <row r="51" spans="2:14" s="29" customFormat="1" x14ac:dyDescent="0.4">
      <c r="B51" s="152" t="str">
        <f>CHOOSE(Contents!$A$1,Support!B60,Support!C60)</f>
        <v>Платежи, основанные на акциях</v>
      </c>
      <c r="C51" s="43"/>
      <c r="D51" s="132">
        <v>1217</v>
      </c>
      <c r="F51" s="132">
        <v>94</v>
      </c>
      <c r="G51" s="132">
        <v>116</v>
      </c>
      <c r="H51" s="132">
        <v>109</v>
      </c>
      <c r="I51" s="132">
        <v>128</v>
      </c>
      <c r="K51" s="132">
        <v>19</v>
      </c>
      <c r="L51" s="132">
        <v>13</v>
      </c>
      <c r="M51" s="132">
        <v>13</v>
      </c>
      <c r="N51" s="132">
        <v>1261</v>
      </c>
    </row>
    <row r="52" spans="2:14" s="29" customFormat="1" ht="13.15" x14ac:dyDescent="0.4">
      <c r="B52" s="154" t="str">
        <f>CHOOSE(Contents!$A$1,Support!B61,Support!C61)</f>
        <v>Скорр. EBITDA</v>
      </c>
      <c r="C52" s="43"/>
      <c r="D52" s="117">
        <f t="shared" ref="D52" si="46">D48+D49+D51</f>
        <v>-5293</v>
      </c>
      <c r="F52" s="117">
        <f t="shared" ref="F52:M52" si="47">F48+F49+F51</f>
        <v>-1497</v>
      </c>
      <c r="G52" s="117">
        <f t="shared" si="47"/>
        <v>-3205</v>
      </c>
      <c r="H52" s="117">
        <f t="shared" si="47"/>
        <v>-4748</v>
      </c>
      <c r="I52" s="117">
        <f t="shared" si="47"/>
        <v>-6323</v>
      </c>
      <c r="K52" s="117">
        <f t="shared" si="47"/>
        <v>-1031</v>
      </c>
      <c r="L52" s="117">
        <f t="shared" si="47"/>
        <v>-1726</v>
      </c>
      <c r="M52" s="117">
        <f t="shared" si="47"/>
        <v>-2632</v>
      </c>
      <c r="N52" s="117">
        <f t="shared" ref="N52" si="48">N48+N49+N51</f>
        <v>-4401</v>
      </c>
    </row>
    <row r="53" spans="2:14" s="29" customFormat="1" x14ac:dyDescent="0.4">
      <c r="B53" s="116"/>
      <c r="D53" s="134"/>
      <c r="F53" s="134"/>
      <c r="G53" s="134"/>
      <c r="H53" s="134"/>
      <c r="I53" s="134"/>
      <c r="K53" s="134"/>
      <c r="L53" s="134"/>
      <c r="M53" s="134"/>
      <c r="N53" s="134"/>
    </row>
    <row r="54" spans="2:14" ht="13.15" x14ac:dyDescent="0.4">
      <c r="B54" s="148" t="str">
        <f>CHOOSE(Contents!$A$1,Support!B64,Support!C64)</f>
        <v>Элиминации</v>
      </c>
      <c r="D54" s="135"/>
      <c r="F54" s="135"/>
      <c r="G54" s="135"/>
      <c r="H54" s="135"/>
      <c r="I54" s="135"/>
      <c r="K54" s="135"/>
      <c r="L54" s="135"/>
      <c r="M54" s="135"/>
      <c r="N54" s="135"/>
    </row>
    <row r="55" spans="2:14" s="29" customFormat="1" ht="13.15" x14ac:dyDescent="0.4">
      <c r="B55" s="149" t="str">
        <f>CHOOSE(Contents!$A$1,Support!B66,Support!C66)</f>
        <v>Выручка</v>
      </c>
      <c r="D55" s="136">
        <v>-364</v>
      </c>
      <c r="F55" s="136">
        <v>-127</v>
      </c>
      <c r="G55" s="136">
        <v>-614</v>
      </c>
      <c r="H55" s="136">
        <v>-868</v>
      </c>
      <c r="I55" s="136">
        <v>-1143</v>
      </c>
      <c r="K55" s="136">
        <v>-330</v>
      </c>
      <c r="L55" s="136">
        <v>-1239</v>
      </c>
      <c r="M55" s="136">
        <v>-2322</v>
      </c>
      <c r="N55" s="136">
        <v>-3752</v>
      </c>
    </row>
    <row r="56" spans="2:14" s="29" customFormat="1" x14ac:dyDescent="0.4">
      <c r="B56" s="150" t="str">
        <f>CHOOSE(Contents!$A$1,Support!B67,Support!C67)</f>
        <v>Итого операционные расходы</v>
      </c>
      <c r="D56" s="122">
        <v>364</v>
      </c>
      <c r="F56" s="122">
        <v>127</v>
      </c>
      <c r="G56" s="122">
        <v>614</v>
      </c>
      <c r="H56" s="122">
        <v>868</v>
      </c>
      <c r="I56" s="122">
        <v>1143</v>
      </c>
      <c r="K56" s="122">
        <v>330</v>
      </c>
      <c r="L56" s="122">
        <v>1239</v>
      </c>
      <c r="M56" s="122">
        <v>2322</v>
      </c>
      <c r="N56" s="122">
        <v>3752</v>
      </c>
    </row>
    <row r="57" spans="2:14" s="29" customFormat="1" ht="13.15" x14ac:dyDescent="0.4">
      <c r="B57" s="57" t="str">
        <f>CHOOSE(Contents!$A$1,Support!B68,Support!C68)</f>
        <v>Корректировки</v>
      </c>
      <c r="C57" s="43"/>
      <c r="D57" s="137">
        <v>0</v>
      </c>
      <c r="F57" s="137"/>
      <c r="G57" s="137"/>
      <c r="H57" s="137"/>
      <c r="I57" s="137"/>
      <c r="K57" s="137"/>
      <c r="L57" s="137"/>
      <c r="M57" s="137"/>
      <c r="N57" s="137"/>
    </row>
    <row r="58" spans="2:14" s="29" customFormat="1" x14ac:dyDescent="0.4">
      <c r="B58" s="152" t="str">
        <f>CHOOSE(Contents!$A$1,Support!B69,Support!C69)</f>
        <v>Платежи, основанные на акциях</v>
      </c>
      <c r="C58" s="43"/>
      <c r="D58" s="177">
        <v>0</v>
      </c>
      <c r="F58" s="177"/>
      <c r="G58" s="177"/>
      <c r="H58" s="177"/>
      <c r="I58" s="177"/>
      <c r="K58" s="177"/>
      <c r="L58" s="177"/>
      <c r="M58" s="177"/>
      <c r="N58" s="177"/>
    </row>
    <row r="59" spans="2:14" s="29" customFormat="1" ht="13.15" x14ac:dyDescent="0.4">
      <c r="B59" s="154" t="str">
        <f>CHOOSE(Contents!$A$1,Support!B70,Support!C70)</f>
        <v>Скорр. EBITDA</v>
      </c>
      <c r="C59" s="43"/>
      <c r="D59" s="117">
        <f t="shared" ref="D59" si="49">D55+D56+D58</f>
        <v>0</v>
      </c>
      <c r="F59" s="117">
        <f t="shared" ref="F59:I59" si="50">F55+F56+F58</f>
        <v>0</v>
      </c>
      <c r="G59" s="117">
        <f t="shared" ref="G59:H59" si="51">G55+G56+G58</f>
        <v>0</v>
      </c>
      <c r="H59" s="117">
        <f t="shared" si="51"/>
        <v>0</v>
      </c>
      <c r="I59" s="117">
        <f t="shared" si="50"/>
        <v>0</v>
      </c>
      <c r="K59" s="117">
        <f t="shared" ref="K59:L59" si="52">K55+K56+K58</f>
        <v>0</v>
      </c>
      <c r="L59" s="117">
        <f t="shared" si="52"/>
        <v>0</v>
      </c>
      <c r="M59" s="117">
        <f t="shared" ref="M59:N59" si="53">M55+M56+M58</f>
        <v>0</v>
      </c>
      <c r="N59" s="117">
        <f t="shared" si="53"/>
        <v>0</v>
      </c>
    </row>
    <row r="60" spans="2:14" x14ac:dyDescent="0.4">
      <c r="D60" s="108">
        <f t="shared" ref="D60" si="54">D7-D16-D24-D32-D40-D48-D55</f>
        <v>0</v>
      </c>
      <c r="F60" s="108">
        <f t="shared" ref="F60:I61" si="55">F7-F16-F24-F32-F40-F48-F55</f>
        <v>0</v>
      </c>
      <c r="G60" s="108">
        <f t="shared" ref="G60:H60" si="56">G7-G16-G24-G32-G40-G48-G55</f>
        <v>0</v>
      </c>
      <c r="H60" s="108">
        <f t="shared" si="56"/>
        <v>0</v>
      </c>
      <c r="I60" s="108">
        <f t="shared" si="55"/>
        <v>0</v>
      </c>
      <c r="K60" s="108">
        <f t="shared" ref="K60:L60" si="57">K7-K16-K24-K32-K40-K48-K55</f>
        <v>0</v>
      </c>
      <c r="L60" s="108">
        <f t="shared" si="57"/>
        <v>0</v>
      </c>
      <c r="M60" s="108">
        <f t="shared" ref="M60:N60" si="58">M7-M16-M24-M32-M40-M48-M55</f>
        <v>0</v>
      </c>
      <c r="N60" s="108">
        <f t="shared" si="58"/>
        <v>0</v>
      </c>
    </row>
    <row r="61" spans="2:14" x14ac:dyDescent="0.4">
      <c r="D61" s="108">
        <f t="shared" ref="D61" si="59">D8-D17-D25-D33-D41-D49-D56</f>
        <v>0</v>
      </c>
      <c r="E61" s="108"/>
      <c r="F61" s="108">
        <f t="shared" si="55"/>
        <v>0</v>
      </c>
      <c r="G61" s="108">
        <f t="shared" ref="G61:H61" si="60">G8-G17-G25-G33-G41-G49-G56</f>
        <v>0</v>
      </c>
      <c r="H61" s="108">
        <f t="shared" si="60"/>
        <v>0</v>
      </c>
      <c r="I61" s="108">
        <f t="shared" si="55"/>
        <v>0</v>
      </c>
      <c r="K61" s="108">
        <f t="shared" ref="K61:L61" si="61">K8-K17-K25-K33-K41-K49-K56</f>
        <v>0</v>
      </c>
      <c r="L61" s="108">
        <f t="shared" si="61"/>
        <v>0</v>
      </c>
      <c r="M61" s="108">
        <f t="shared" ref="M61:N61" si="62">M8-M17-M25-M33-M41-M49-M56</f>
        <v>0</v>
      </c>
      <c r="N61" s="108">
        <f t="shared" si="62"/>
        <v>0</v>
      </c>
    </row>
    <row r="62" spans="2:14" x14ac:dyDescent="0.4">
      <c r="D62" s="108"/>
      <c r="E62" s="108"/>
      <c r="F62" s="108"/>
      <c r="G62" s="108"/>
      <c r="H62" s="108"/>
      <c r="I62" s="108"/>
      <c r="K62" s="108"/>
      <c r="L62" s="108"/>
      <c r="M62" s="108"/>
      <c r="N62" s="108"/>
    </row>
    <row r="63" spans="2:14" x14ac:dyDescent="0.4">
      <c r="D63" s="108"/>
      <c r="F63" s="108"/>
      <c r="G63" s="108"/>
      <c r="H63" s="108"/>
      <c r="I63" s="108"/>
      <c r="K63" s="108"/>
      <c r="L63" s="108"/>
      <c r="M63" s="108"/>
      <c r="N63" s="108"/>
    </row>
    <row r="64" spans="2:14" x14ac:dyDescent="0.4">
      <c r="D64" s="108"/>
      <c r="F64" s="108"/>
      <c r="G64" s="108"/>
      <c r="H64" s="108"/>
      <c r="I64" s="108"/>
      <c r="K64" s="108"/>
      <c r="L64" s="108"/>
      <c r="M64" s="108"/>
      <c r="N64" s="108"/>
    </row>
    <row r="65" spans="4:14" x14ac:dyDescent="0.4">
      <c r="D65" s="108"/>
      <c r="F65" s="108"/>
      <c r="G65" s="108"/>
      <c r="H65" s="108"/>
      <c r="I65" s="108"/>
      <c r="K65" s="108"/>
      <c r="L65" s="108"/>
      <c r="M65" s="108"/>
      <c r="N65" s="108"/>
    </row>
    <row r="66" spans="4:14" x14ac:dyDescent="0.4">
      <c r="D66" s="108"/>
      <c r="F66" s="108"/>
      <c r="G66" s="108"/>
      <c r="H66" s="108"/>
      <c r="I66" s="108"/>
      <c r="K66" s="108"/>
      <c r="L66" s="108"/>
      <c r="M66" s="108"/>
      <c r="N66" s="108"/>
    </row>
    <row r="67" spans="4:14" x14ac:dyDescent="0.4">
      <c r="D67" s="108"/>
      <c r="F67" s="108"/>
      <c r="G67" s="108"/>
      <c r="H67" s="108"/>
      <c r="I67" s="108"/>
      <c r="K67" s="108"/>
      <c r="L67" s="108"/>
      <c r="M67" s="108"/>
      <c r="N67" s="108"/>
    </row>
  </sheetData>
  <hyperlinks>
    <hyperlink ref="A1" location="Contents!A1" display="Back" xr:uid="{F233005D-C89F-4882-9263-34F4A74CA954}"/>
  </hyperlinks>
  <pageMargins left="0.7" right="0.7" top="0.75" bottom="0.75" header="0.3" footer="0.3"/>
  <pageSetup paperSize="9" orientation="portrait" r:id="rId1"/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62"/>
  <sheetViews>
    <sheetView showGridLines="0" zoomScale="65" zoomScaleNormal="80" workbookViewId="0">
      <pane xSplit="2" ySplit="4" topLeftCell="C5" activePane="bottomRight" state="frozen"/>
      <selection pane="topRight"/>
      <selection pane="bottomLeft"/>
      <selection pane="bottomRight" activeCell="M13" sqref="M13"/>
    </sheetView>
  </sheetViews>
  <sheetFormatPr defaultColWidth="8.578125" defaultRowHeight="12.75" x14ac:dyDescent="0.4"/>
  <cols>
    <col min="1" max="1" width="2.1015625" style="1" customWidth="1"/>
    <col min="2" max="2" width="69.89453125" style="4" customWidth="1"/>
    <col min="3" max="3" width="1.578125" style="1" customWidth="1"/>
    <col min="4" max="4" width="10.1015625" style="1" customWidth="1"/>
    <col min="5" max="5" width="2.41796875" style="1" customWidth="1"/>
    <col min="6" max="7" width="10.1015625" style="1" customWidth="1"/>
    <col min="8" max="8" width="2.62890625" style="1" customWidth="1"/>
    <col min="9" max="10" width="10.1015625" style="1" customWidth="1"/>
    <col min="11" max="16384" width="8.578125" style="1"/>
  </cols>
  <sheetData>
    <row r="1" spans="1:10" x14ac:dyDescent="0.4">
      <c r="A1" s="106" t="str">
        <f>CHOOSE(Contents!$A$1,Support!$B$2,Support!$C$2)</f>
        <v>Содержание</v>
      </c>
    </row>
    <row r="4" spans="1:10" s="107" customFormat="1" ht="13.15" x14ac:dyDescent="0.4">
      <c r="B4" s="59" t="str">
        <f>CHOOSE(Contents!$A$1,Support!B73,Support!C73)</f>
        <v>Консолидированный отчет о совокупном доходе, млн руб.</v>
      </c>
      <c r="C4" s="1"/>
      <c r="D4" s="30" t="str">
        <f>CHOOSE(Contents!$A$1,Support!P$1,Support!P$2)</f>
        <v>12 мес.2023</v>
      </c>
      <c r="F4" s="30" t="str">
        <f>CHOOSE(Contents!$A$1,Support!T$1,Support!T$2)</f>
        <v>6 мес. 2024</v>
      </c>
      <c r="G4" s="30" t="str">
        <f>CHOOSE(Contents!$A$1,Support!V$1,Support!V$2)</f>
        <v>12 мес. 2024</v>
      </c>
      <c r="I4" s="30" t="str">
        <f>CHOOSE(Contents!$A$1,Support!AB$1,Support!AB$2)</f>
        <v>6 мес. 2025</v>
      </c>
      <c r="J4" s="30" t="str">
        <f>CHOOSE(Contents!$A$1,Support!AD$1,Support!AD$2)</f>
        <v>12 мес. 2025</v>
      </c>
    </row>
    <row r="5" spans="1:10" x14ac:dyDescent="0.4">
      <c r="B5" s="5" t="str">
        <f>CHOOSE(Contents!$A$1,Support!B74,Support!C74)</f>
        <v xml:space="preserve">Онлайн реклама </v>
      </c>
      <c r="D5" s="11">
        <v>79749</v>
      </c>
      <c r="F5" s="11">
        <v>41980</v>
      </c>
      <c r="G5" s="11">
        <v>96082</v>
      </c>
      <c r="I5" s="11">
        <v>45202</v>
      </c>
      <c r="J5" s="11">
        <v>98344</v>
      </c>
    </row>
    <row r="6" spans="1:10" x14ac:dyDescent="0.4">
      <c r="B6" s="5" t="str">
        <f>CHOOSE(Contents!$A$1,Support!B76,Support!C76)</f>
        <v>Пользовательские платежи</v>
      </c>
      <c r="D6" s="11">
        <v>19268</v>
      </c>
      <c r="F6" s="11">
        <v>10905</v>
      </c>
      <c r="G6" s="11">
        <v>22263</v>
      </c>
      <c r="I6" s="11">
        <v>11231</v>
      </c>
      <c r="J6" s="11">
        <v>23001</v>
      </c>
    </row>
    <row r="7" spans="1:10" x14ac:dyDescent="0.4">
      <c r="B7" s="5" t="str">
        <f>CHOOSE(Contents!$A$1,Support!B77,Support!C77)</f>
        <v>Образовательные технологии</v>
      </c>
      <c r="D7" s="11">
        <v>3427</v>
      </c>
      <c r="F7" s="11">
        <v>3117</v>
      </c>
      <c r="G7" s="11">
        <v>6240</v>
      </c>
      <c r="I7" s="11">
        <v>3770</v>
      </c>
      <c r="J7" s="11">
        <v>7289</v>
      </c>
    </row>
    <row r="8" spans="1:10" x14ac:dyDescent="0.4">
      <c r="B8" s="5" t="str">
        <f>CHOOSE(Contents!$A$1,Support!B78,Support!C78)</f>
        <v>Технологии для бизнеса</v>
      </c>
      <c r="D8" s="11">
        <v>0</v>
      </c>
      <c r="F8" s="11">
        <v>0</v>
      </c>
      <c r="G8" s="11">
        <v>12780</v>
      </c>
      <c r="I8" s="11"/>
      <c r="J8" s="11">
        <v>17627</v>
      </c>
    </row>
    <row r="9" spans="1:10" x14ac:dyDescent="0.4">
      <c r="B9" s="5" t="str">
        <f>CHOOSE(Contents!$A$1,Support!B79,Support!C79)</f>
        <v>Прочая выручка</v>
      </c>
      <c r="D9" s="11">
        <v>17856</v>
      </c>
      <c r="F9" s="11">
        <v>8414</v>
      </c>
      <c r="G9" s="11">
        <v>10208</v>
      </c>
      <c r="I9" s="11">
        <v>12364</v>
      </c>
      <c r="J9" s="11">
        <v>13699</v>
      </c>
    </row>
    <row r="10" spans="1:10" ht="13.15" x14ac:dyDescent="0.4">
      <c r="B10" s="21" t="str">
        <f>CHOOSE(Contents!$A$1,Support!B80,Support!C80)</f>
        <v>Итого выручка</v>
      </c>
      <c r="D10" s="15">
        <f t="shared" ref="D10:J10" si="0">SUM(D5:D9)</f>
        <v>120300</v>
      </c>
      <c r="F10" s="15">
        <f t="shared" si="0"/>
        <v>64416</v>
      </c>
      <c r="G10" s="15">
        <f t="shared" si="0"/>
        <v>147573</v>
      </c>
      <c r="I10" s="15">
        <f t="shared" si="0"/>
        <v>72567</v>
      </c>
      <c r="J10" s="15">
        <f t="shared" si="0"/>
        <v>159960</v>
      </c>
    </row>
    <row r="11" spans="1:10" x14ac:dyDescent="0.4">
      <c r="D11" s="12"/>
      <c r="F11" s="12"/>
      <c r="G11" s="12"/>
      <c r="I11" s="12"/>
      <c r="J11" s="12"/>
    </row>
    <row r="12" spans="1:10" x14ac:dyDescent="0.4">
      <c r="B12" s="5" t="str">
        <f>CHOOSE(Contents!$A$1,Support!B83,Support!C83)</f>
        <v>Расходы на персонал</v>
      </c>
      <c r="D12" s="11">
        <v>-52112</v>
      </c>
      <c r="F12" s="11">
        <v>-30987</v>
      </c>
      <c r="G12" s="11">
        <v>-67284</v>
      </c>
      <c r="I12" s="11">
        <v>-30618</v>
      </c>
      <c r="J12" s="11">
        <v>-67681</v>
      </c>
    </row>
    <row r="13" spans="1:10" x14ac:dyDescent="0.4">
      <c r="B13" s="5" t="str">
        <f>CHOOSE(Contents!$A$1,Support!B84,Support!C84)</f>
        <v>Вознаграждение агентам/партнерам и медиаконтент</v>
      </c>
      <c r="D13" s="11">
        <v>-39909</v>
      </c>
      <c r="F13" s="11">
        <v>-21578</v>
      </c>
      <c r="G13" s="11">
        <v>-52523</v>
      </c>
      <c r="I13" s="11">
        <v>-20935</v>
      </c>
      <c r="J13" s="11">
        <v>-43659</v>
      </c>
    </row>
    <row r="14" spans="1:10" x14ac:dyDescent="0.4">
      <c r="B14" s="5" t="str">
        <f>CHOOSE(Contents!$A$1,Support!B85,Support!C85)</f>
        <v>Маркетинговые расходы</v>
      </c>
      <c r="D14" s="11">
        <v>-20513</v>
      </c>
      <c r="F14" s="11">
        <v>-8310</v>
      </c>
      <c r="G14" s="11">
        <v>-22055</v>
      </c>
      <c r="I14" s="11">
        <v>-6353</v>
      </c>
      <c r="J14" s="11">
        <v>-16617</v>
      </c>
    </row>
    <row r="15" spans="1:10" x14ac:dyDescent="0.4">
      <c r="B15" s="5" t="str">
        <f>CHOOSE(Contents!$A$1,Support!B87,Support!C87)</f>
        <v>Профессиональные услуги</v>
      </c>
      <c r="D15" s="11">
        <v>-1007</v>
      </c>
      <c r="F15" s="11">
        <v>-293</v>
      </c>
      <c r="G15" s="11">
        <v>-982</v>
      </c>
      <c r="I15" s="11">
        <v>-343</v>
      </c>
      <c r="J15" s="11">
        <v>-667</v>
      </c>
    </row>
    <row r="16" spans="1:10" x14ac:dyDescent="0.4">
      <c r="B16" s="5" t="str">
        <f>CHOOSE(Contents!$A$1,Support!B88,Support!C88)</f>
        <v>Прочие операционные доходы</v>
      </c>
      <c r="D16" s="11">
        <v>205</v>
      </c>
      <c r="F16" s="11">
        <v>11</v>
      </c>
      <c r="G16" s="11">
        <v>27</v>
      </c>
      <c r="I16" s="11">
        <v>29</v>
      </c>
      <c r="J16" s="11">
        <v>133</v>
      </c>
    </row>
    <row r="17" spans="2:10" x14ac:dyDescent="0.4">
      <c r="B17" s="5" t="str">
        <f>CHOOSE(Contents!$A$1,Support!B89,Support!C89)</f>
        <v>Прочие операционные расходы</v>
      </c>
      <c r="D17" s="11">
        <v>-7991</v>
      </c>
      <c r="F17" s="11">
        <v>-3920</v>
      </c>
      <c r="G17" s="11">
        <v>-9804</v>
      </c>
      <c r="I17" s="11">
        <v>-3919</v>
      </c>
      <c r="J17" s="11">
        <v>-10146</v>
      </c>
    </row>
    <row r="18" spans="2:10" ht="13.15" x14ac:dyDescent="0.4">
      <c r="B18" s="123" t="str">
        <f>CHOOSE(Contents!$A$1,Support!B90,Support!C90)</f>
        <v>Итого операционные расходы, нетто</v>
      </c>
      <c r="D18" s="15">
        <f>SUM(D12:D17)</f>
        <v>-121327</v>
      </c>
      <c r="F18" s="15">
        <f>SUM(F12:F17)</f>
        <v>-65077</v>
      </c>
      <c r="G18" s="15">
        <f>SUM(G12:G17)</f>
        <v>-152621</v>
      </c>
      <c r="I18" s="15">
        <f>SUM(I12:I17)</f>
        <v>-62139</v>
      </c>
      <c r="J18" s="15">
        <f>SUM(J12:J17)</f>
        <v>-138637</v>
      </c>
    </row>
    <row r="19" spans="2:10" x14ac:dyDescent="0.4">
      <c r="B19" s="124"/>
      <c r="D19" s="11"/>
      <c r="F19" s="11"/>
      <c r="G19" s="11"/>
      <c r="I19" s="11"/>
      <c r="J19" s="11"/>
    </row>
    <row r="20" spans="2:10" s="109" customFormat="1" x14ac:dyDescent="0.4">
      <c r="B20" s="5" t="str">
        <f>CHOOSE(Contents!$A$1,Support!B92,Support!C92)</f>
        <v>Износ и амортизация</v>
      </c>
      <c r="C20" s="1"/>
      <c r="D20" s="11">
        <v>-23494</v>
      </c>
      <c r="F20" s="11">
        <v>-14067</v>
      </c>
      <c r="G20" s="11">
        <v>-28846</v>
      </c>
      <c r="I20" s="11">
        <v>-16065</v>
      </c>
      <c r="J20" s="11">
        <v>-33674</v>
      </c>
    </row>
    <row r="21" spans="2:10" ht="25.5" x14ac:dyDescent="0.4">
      <c r="B21" s="5" t="str">
        <f>CHOOSE(Contents!$A$1,Support!B94,Support!C94)</f>
        <v>Доля в убытке ассоциированных организаций и совместных предприятий, учитываемых по методу долевого участия</v>
      </c>
      <c r="D21" s="11">
        <v>684</v>
      </c>
      <c r="F21" s="11">
        <v>1572</v>
      </c>
      <c r="G21" s="11">
        <v>5771</v>
      </c>
      <c r="I21" s="11">
        <v>2963</v>
      </c>
      <c r="J21" s="11">
        <v>4584</v>
      </c>
    </row>
    <row r="22" spans="2:10" x14ac:dyDescent="0.4">
      <c r="B22" s="5" t="str">
        <f>CHOOSE(Contents!$A$1,Support!B95,Support!C95)</f>
        <v>Результат вложений в прочие инвестиции</v>
      </c>
      <c r="D22" s="11">
        <v>0</v>
      </c>
      <c r="F22" s="11">
        <v>0</v>
      </c>
      <c r="G22" s="11">
        <v>0</v>
      </c>
      <c r="I22" s="11">
        <v>5882</v>
      </c>
      <c r="J22" s="11">
        <v>5880</v>
      </c>
    </row>
    <row r="23" spans="2:10" x14ac:dyDescent="0.4">
      <c r="B23" s="5" t="str">
        <f>CHOOSE(Contents!$A$1,Support!B96,Support!C96)</f>
        <v>Финансовые доходы</v>
      </c>
      <c r="D23" s="11">
        <v>10197</v>
      </c>
      <c r="F23" s="11">
        <v>4126</v>
      </c>
      <c r="G23" s="11">
        <v>8613</v>
      </c>
      <c r="I23" s="11">
        <v>4733</v>
      </c>
      <c r="J23" s="11">
        <v>9341</v>
      </c>
    </row>
    <row r="24" spans="2:10" x14ac:dyDescent="0.4">
      <c r="B24" s="5" t="str">
        <f>CHOOSE(Contents!$A$1,Support!B97,Support!C97)</f>
        <v>Финансовые расходы</v>
      </c>
      <c r="D24" s="11">
        <v>-17749</v>
      </c>
      <c r="F24" s="11">
        <v>-12341</v>
      </c>
      <c r="G24" s="11">
        <v>-28472</v>
      </c>
      <c r="I24" s="11">
        <v>-18023</v>
      </c>
      <c r="J24" s="11">
        <v>-25200</v>
      </c>
    </row>
    <row r="25" spans="2:10" x14ac:dyDescent="0.4">
      <c r="B25" s="5" t="str">
        <f>CHOOSE(Contents!$A$1,Support!B98,Support!C98)</f>
        <v>Восстановление резервов в связи с истечением срока исковой давности</v>
      </c>
      <c r="D25" s="11">
        <v>906</v>
      </c>
      <c r="F25" s="11">
        <v>0</v>
      </c>
      <c r="G25" s="11">
        <v>1215</v>
      </c>
      <c r="I25" s="11">
        <v>0</v>
      </c>
      <c r="J25" s="11">
        <v>0</v>
      </c>
    </row>
    <row r="26" spans="2:10" x14ac:dyDescent="0.4">
      <c r="B26" s="5" t="str">
        <f>CHOOSE(Contents!$A$1,Support!B99,Support!C99)</f>
        <v>Прочие внереализационные доходы</v>
      </c>
      <c r="D26" s="11">
        <v>220</v>
      </c>
      <c r="F26" s="11">
        <v>32</v>
      </c>
      <c r="G26" s="11">
        <v>283</v>
      </c>
      <c r="I26" s="11">
        <v>17</v>
      </c>
      <c r="J26" s="11">
        <v>184</v>
      </c>
    </row>
    <row r="27" spans="2:10" x14ac:dyDescent="0.4">
      <c r="B27" s="5" t="str">
        <f>CHOOSE(Contents!$A$1,Support!B101,Support!C101)</f>
        <v>Обесценение гудвила</v>
      </c>
      <c r="D27" s="11">
        <v>0</v>
      </c>
      <c r="F27" s="11">
        <v>0</v>
      </c>
      <c r="G27" s="11">
        <v>-11242</v>
      </c>
      <c r="I27" s="11">
        <v>0</v>
      </c>
      <c r="J27" s="11">
        <v>0</v>
      </c>
    </row>
    <row r="28" spans="2:10" ht="25.5" x14ac:dyDescent="0.4">
      <c r="B28" s="5" t="str">
        <f>CHOOSE(Contents!$A$1,Support!B102,Support!C102)</f>
        <v>Чистый убыток от финансовых активов и обязательств, оцениваемых по справедливой стоимости через прибыль или убыток</v>
      </c>
      <c r="D28" s="11">
        <v>-581</v>
      </c>
      <c r="F28" s="11">
        <v>-413</v>
      </c>
      <c r="G28" s="11">
        <v>-810</v>
      </c>
      <c r="I28" s="11">
        <v>-403</v>
      </c>
      <c r="J28" s="11">
        <v>-422</v>
      </c>
    </row>
    <row r="29" spans="2:10" x14ac:dyDescent="0.4">
      <c r="B29" s="5" t="str">
        <f>CHOOSE(Contents!$A$1,Support!B103,Support!C103)</f>
        <v>Прибыль от продажи дочерних компаний</v>
      </c>
      <c r="D29" s="11">
        <v>92</v>
      </c>
      <c r="F29" s="11">
        <v>0</v>
      </c>
      <c r="G29" s="11">
        <v>0</v>
      </c>
      <c r="I29" s="11">
        <v>0</v>
      </c>
      <c r="J29" s="11"/>
    </row>
    <row r="30" spans="2:10" ht="25.5" x14ac:dyDescent="0.4">
      <c r="B30" s="5" t="str">
        <f>CHOOSE(Contents!$A$1,Support!B104,Support!C104)</f>
        <v>Восстановление обесценения ассоциированных компаний, учитываемых по методу долевого участия</v>
      </c>
      <c r="D30" s="11">
        <v>295</v>
      </c>
      <c r="F30" s="11">
        <v>0</v>
      </c>
      <c r="G30" s="11">
        <v>0</v>
      </c>
      <c r="I30" s="11">
        <v>0</v>
      </c>
      <c r="J30" s="11"/>
    </row>
    <row r="31" spans="2:10" ht="25.5" x14ac:dyDescent="0.4">
      <c r="B31" s="5" t="str">
        <f>CHOOSE(Contents!$A$1,Support!B107,Support!C107)</f>
        <v>Прибыль от переоценки ранее принадлежащих долей участия в совместных предприятиях и ассоциированных организациях</v>
      </c>
      <c r="D31" s="11">
        <v>310</v>
      </c>
      <c r="F31" s="11">
        <v>0</v>
      </c>
      <c r="G31" s="11">
        <v>0</v>
      </c>
      <c r="I31" s="11">
        <v>0</v>
      </c>
      <c r="J31" s="11"/>
    </row>
    <row r="32" spans="2:10" ht="25.5" x14ac:dyDescent="0.4">
      <c r="B32" s="5" t="str">
        <f>CHOOSE(Contents!$A$1,Support!B108,Support!C108)</f>
        <v>Обесценение ассоциированных организаций и совместных предприятий, учитываемых по методу долевого участия</v>
      </c>
      <c r="D32" s="11">
        <v>0</v>
      </c>
      <c r="F32" s="11">
        <v>0</v>
      </c>
      <c r="G32" s="11">
        <v>0</v>
      </c>
      <c r="I32" s="11">
        <v>-720</v>
      </c>
      <c r="J32" s="11">
        <v>-713</v>
      </c>
    </row>
    <row r="33" spans="2:10" x14ac:dyDescent="0.4">
      <c r="B33" s="5" t="str">
        <f>CHOOSE(Contents!$A$1,Support!B109,Support!C109)</f>
        <v>Убыток от переоценки финансовых инструментов</v>
      </c>
      <c r="D33" s="11">
        <v>-4584</v>
      </c>
      <c r="F33" s="11">
        <v>-3886</v>
      </c>
      <c r="G33" s="11">
        <v>-41473</v>
      </c>
      <c r="I33" s="11">
        <v>-622</v>
      </c>
      <c r="J33" s="11">
        <v>237</v>
      </c>
    </row>
    <row r="34" spans="2:10" ht="25.5" x14ac:dyDescent="0.4">
      <c r="B34" s="5" t="str">
        <f>CHOOSE(Contents!$A$1,Support!B110,Support!C110)</f>
        <v>Резерв под ожидаемые кредитные убытки по денежным средствам с ограниченным правом использования</v>
      </c>
      <c r="D34" s="11">
        <v>-64</v>
      </c>
      <c r="F34" s="11">
        <v>0</v>
      </c>
      <c r="G34" s="11">
        <v>25</v>
      </c>
      <c r="I34" s="11">
        <v>0</v>
      </c>
      <c r="J34" s="11">
        <v>3</v>
      </c>
    </row>
    <row r="35" spans="2:10" x14ac:dyDescent="0.4">
      <c r="B35" s="5" t="str">
        <f>CHOOSE(Contents!$A$1,Support!B111,Support!C111)</f>
        <v>Курсовые разницы</v>
      </c>
      <c r="D35" s="11">
        <v>1634</v>
      </c>
      <c r="F35" s="11">
        <v>1120</v>
      </c>
      <c r="G35" s="11">
        <v>-1444</v>
      </c>
      <c r="I35" s="11">
        <v>3389</v>
      </c>
      <c r="J35" s="11">
        <v>3161</v>
      </c>
    </row>
    <row r="36" spans="2:10" ht="13.15" x14ac:dyDescent="0.4">
      <c r="B36" s="123" t="str">
        <f>CHOOSE(Contents!$A$1,Support!B112,Support!C112)</f>
        <v>Убыток до налогообложения от продолжающейся деятельности</v>
      </c>
      <c r="D36" s="15">
        <f>SUM(D20:D35)+D18+D10</f>
        <v>-33161</v>
      </c>
      <c r="F36" s="15">
        <f>SUM(F20:F35)+F18+F10</f>
        <v>-24518</v>
      </c>
      <c r="G36" s="15">
        <f>SUM(G20:G35)+G18+G10</f>
        <v>-101428</v>
      </c>
      <c r="I36" s="15">
        <f>SUM(I20:I35)+I18+I10</f>
        <v>-8421</v>
      </c>
      <c r="J36" s="15">
        <f>SUM(J20:J35)+J18+J10</f>
        <v>-15296</v>
      </c>
    </row>
    <row r="37" spans="2:10" x14ac:dyDescent="0.4">
      <c r="B37" s="124" t="str">
        <f>CHOOSE(Contents!$A$1,Support!B113,Support!C113)</f>
        <v>(Расходы)/доходы по налогу на прибыль</v>
      </c>
      <c r="D37" s="11">
        <v>-74</v>
      </c>
      <c r="F37" s="11">
        <v>-199</v>
      </c>
      <c r="G37" s="11">
        <v>1144</v>
      </c>
      <c r="I37" s="11">
        <v>-4776</v>
      </c>
      <c r="J37" s="11">
        <v>-6707</v>
      </c>
    </row>
    <row r="38" spans="2:10" ht="13.15" x14ac:dyDescent="0.4">
      <c r="B38" s="16" t="str">
        <f>CHOOSE(Contents!$A$1,Support!B453,Support!C453)</f>
        <v>Чистый убыток от продолжающейся деятельности</v>
      </c>
      <c r="D38" s="17">
        <f t="shared" ref="D38:J38" si="1">D36+D37</f>
        <v>-33235</v>
      </c>
      <c r="F38" s="17">
        <f t="shared" si="1"/>
        <v>-24717</v>
      </c>
      <c r="G38" s="17">
        <f t="shared" si="1"/>
        <v>-100284</v>
      </c>
      <c r="I38" s="17">
        <f t="shared" si="1"/>
        <v>-13197</v>
      </c>
      <c r="J38" s="17">
        <f t="shared" si="1"/>
        <v>-22003</v>
      </c>
    </row>
    <row r="39" spans="2:10" x14ac:dyDescent="0.4">
      <c r="B39" s="104" t="str">
        <f>CHOOSE(Contents!$A$1,Support!B454,Support!C454)</f>
        <v>Прекращенная деятельность</v>
      </c>
      <c r="D39" s="105"/>
      <c r="F39" s="105"/>
      <c r="G39" s="105"/>
      <c r="I39" s="105"/>
      <c r="J39" s="105"/>
    </row>
    <row r="40" spans="2:10" ht="13.15" x14ac:dyDescent="0.4">
      <c r="B40" s="123" t="str">
        <f>CHOOSE(Contents!$A$1,Support!B456,Support!C456)</f>
        <v>Чистый (убыток)/прибыль по прекращенной деятельности</v>
      </c>
      <c r="D40" s="15">
        <v>-1056</v>
      </c>
      <c r="F40" s="15">
        <v>100</v>
      </c>
      <c r="G40" s="15">
        <v>5336</v>
      </c>
      <c r="I40" s="15">
        <v>526</v>
      </c>
      <c r="J40" s="15">
        <v>-2958</v>
      </c>
    </row>
    <row r="41" spans="2:10" ht="13.15" x14ac:dyDescent="0.4">
      <c r="B41" s="16" t="str">
        <f>CHOOSE(Contents!$A$1,Support!B457,Support!C457)</f>
        <v>Чистый убыток</v>
      </c>
      <c r="D41" s="100">
        <f t="shared" ref="D41:J41" si="2">D38+D40</f>
        <v>-34291</v>
      </c>
      <c r="F41" s="100">
        <f t="shared" si="2"/>
        <v>-24617</v>
      </c>
      <c r="G41" s="100">
        <f t="shared" si="2"/>
        <v>-94948</v>
      </c>
      <c r="I41" s="100">
        <f t="shared" si="2"/>
        <v>-12671</v>
      </c>
      <c r="J41" s="100">
        <f t="shared" si="2"/>
        <v>-24961</v>
      </c>
    </row>
    <row r="42" spans="2:10" s="29" customFormat="1" ht="13.15" x14ac:dyDescent="0.4">
      <c r="B42" s="128" t="str">
        <f>CHOOSE(Contents!$A$1,Support!B117,Support!C117)</f>
        <v>Прочий совокупный доход</v>
      </c>
      <c r="D42" s="163"/>
      <c r="F42" s="163"/>
      <c r="G42" s="163"/>
      <c r="I42" s="163"/>
      <c r="J42" s="163"/>
    </row>
    <row r="43" spans="2:10" s="29" customFormat="1" ht="26.25" x14ac:dyDescent="0.4">
      <c r="B43" s="128" t="str">
        <f>CHOOSE(Contents!$A$1,Support!B118,Support!C118)</f>
        <v>Прочий совокупный доход, который может быть переклассифицирован в состав прибыли или убытка в последующих периодах</v>
      </c>
      <c r="D43" s="105"/>
      <c r="F43" s="105"/>
      <c r="G43" s="105"/>
      <c r="I43" s="105"/>
      <c r="J43" s="105"/>
    </row>
    <row r="44" spans="2:10" x14ac:dyDescent="0.4">
      <c r="B44" s="9" t="str">
        <f>CHOOSE(Contents!$A$1,Support!B122,Support!C122)</f>
        <v>Эффект от курсовых разниц при пересчете операций зарубежных организаций</v>
      </c>
      <c r="D44" s="12">
        <v>3509</v>
      </c>
      <c r="F44" s="12">
        <v>-99</v>
      </c>
      <c r="G44" s="12">
        <v>81</v>
      </c>
      <c r="I44" s="12">
        <v>-6</v>
      </c>
      <c r="J44" s="12">
        <v>-14</v>
      </c>
    </row>
    <row r="45" spans="2:10" ht="13.15" x14ac:dyDescent="0.4">
      <c r="B45" s="123" t="str">
        <f>CHOOSE(Contents!$A$1,Support!B123,Support!C123)</f>
        <v>Итого прочий совокупный доход за вычетом влияния налога на прибыль в сумме 0</v>
      </c>
      <c r="D45" s="15">
        <f>SUM(D44:D44)</f>
        <v>3509</v>
      </c>
      <c r="F45" s="15">
        <f>SUM(F44:F44)</f>
        <v>-99</v>
      </c>
      <c r="G45" s="15">
        <f>SUM(G44:G44)</f>
        <v>81</v>
      </c>
      <c r="I45" s="15">
        <f>SUM(I44:I44)</f>
        <v>-6</v>
      </c>
      <c r="J45" s="15">
        <f>SUM(J44:J44)</f>
        <v>-14</v>
      </c>
    </row>
    <row r="46" spans="2:10" ht="13.15" x14ac:dyDescent="0.4">
      <c r="B46" s="123" t="str">
        <f>CHOOSE(Contents!$A$1,Support!B124,Support!C124)</f>
        <v>Итого совокупный убыток, за вычетом налога на прибыль</v>
      </c>
      <c r="D46" s="42">
        <f>D41+D45</f>
        <v>-30782</v>
      </c>
      <c r="F46" s="42">
        <f>F41+F45</f>
        <v>-24716</v>
      </c>
      <c r="G46" s="42">
        <f>G41+G45</f>
        <v>-94867</v>
      </c>
      <c r="I46" s="42">
        <f>I41+I45</f>
        <v>-12677</v>
      </c>
      <c r="J46" s="42">
        <f>J41+J45</f>
        <v>-24975</v>
      </c>
    </row>
    <row r="47" spans="2:10" ht="13.15" x14ac:dyDescent="0.4">
      <c r="B47" s="90"/>
      <c r="D47" s="34"/>
      <c r="F47" s="34"/>
      <c r="G47" s="34"/>
      <c r="I47" s="34"/>
      <c r="J47" s="34"/>
    </row>
    <row r="48" spans="2:10" ht="13.15" x14ac:dyDescent="0.4">
      <c r="B48" s="103" t="str">
        <f>CHOOSE(Contents!$A$1,Support!B125,Support!C125)</f>
        <v>Чистый (убыток)/прибыль приходящийся на:</v>
      </c>
      <c r="C48" s="110"/>
      <c r="D48" s="126"/>
      <c r="F48" s="126"/>
      <c r="G48" s="126"/>
      <c r="I48" s="126"/>
      <c r="J48" s="126"/>
    </row>
    <row r="49" spans="2:10" x14ac:dyDescent="0.4">
      <c r="B49" s="5" t="str">
        <f>CHOOSE(Contents!$A$1,Support!B126,Support!C126)</f>
        <v>Акционеров материнской компании</v>
      </c>
      <c r="D49" s="11">
        <v>-33716</v>
      </c>
      <c r="F49" s="11">
        <v>-24522</v>
      </c>
      <c r="G49" s="11">
        <v>-95496</v>
      </c>
      <c r="I49" s="11">
        <v>-12853</v>
      </c>
      <c r="J49" s="11">
        <v>-25423</v>
      </c>
    </row>
    <row r="50" spans="2:10" x14ac:dyDescent="0.4">
      <c r="B50" s="5" t="str">
        <f>CHOOSE(Contents!$A$1,Support!B127,Support!C127)</f>
        <v>Неконтролирующие доли участия</v>
      </c>
      <c r="D50" s="11">
        <v>-575</v>
      </c>
      <c r="F50" s="11">
        <v>-95</v>
      </c>
      <c r="G50" s="11">
        <v>548</v>
      </c>
      <c r="I50" s="11">
        <v>182</v>
      </c>
      <c r="J50" s="11">
        <v>462</v>
      </c>
    </row>
    <row r="51" spans="2:10" ht="13.15" x14ac:dyDescent="0.4">
      <c r="B51" s="16" t="str">
        <f>CHOOSE(Contents!$A$1,Support!B114,Support!C114)</f>
        <v>Итого совокупный (убыток)/доход, за вычетом налогов, приходящийся на:</v>
      </c>
      <c r="D51" s="126"/>
      <c r="F51" s="126"/>
      <c r="G51" s="126"/>
      <c r="I51" s="126"/>
      <c r="J51" s="126"/>
    </row>
    <row r="52" spans="2:10" x14ac:dyDescent="0.4">
      <c r="B52" s="5" t="str">
        <f>CHOOSE(Contents!$A$1,Support!B115,Support!C115)</f>
        <v>Акционеров материнской компании</v>
      </c>
      <c r="D52" s="11">
        <v>-30207</v>
      </c>
      <c r="F52" s="11">
        <v>-24621</v>
      </c>
      <c r="G52" s="11">
        <v>-95415</v>
      </c>
      <c r="I52" s="11">
        <v>-12859</v>
      </c>
      <c r="J52" s="11">
        <v>-25437</v>
      </c>
    </row>
    <row r="53" spans="2:10" x14ac:dyDescent="0.4">
      <c r="B53" s="5" t="str">
        <f>CHOOSE(Contents!$A$1,Support!B116,Support!C116)</f>
        <v>Неконтролирующие доли участия</v>
      </c>
      <c r="D53" s="11">
        <v>-575</v>
      </c>
      <c r="F53" s="11">
        <v>-95</v>
      </c>
      <c r="G53" s="11">
        <v>548</v>
      </c>
      <c r="I53" s="11">
        <v>182</v>
      </c>
      <c r="J53" s="11">
        <v>462</v>
      </c>
    </row>
    <row r="54" spans="2:10" ht="13.15" x14ac:dyDescent="0.4">
      <c r="B54" s="16" t="str">
        <f>CHOOSE(Contents!$A$1,Support!B128,Support!C128)</f>
        <v>Убыток на акцию (в руб.):</v>
      </c>
      <c r="D54" s="17"/>
      <c r="F54" s="17"/>
      <c r="G54" s="17"/>
      <c r="I54" s="17"/>
      <c r="J54" s="17"/>
    </row>
    <row r="55" spans="2:10" ht="25.5" x14ac:dyDescent="0.4">
      <c r="B55" s="9" t="str">
        <f>CHOOSE(Contents!$A$1,Support!B129,Support!C129)</f>
        <v>Базовый убыток на акцию, приходящийся на держателей обыкновенных акций материнской компании</v>
      </c>
      <c r="D55" s="11">
        <v>-149</v>
      </c>
      <c r="F55" s="11">
        <v>-108</v>
      </c>
      <c r="G55" s="11">
        <v>-422</v>
      </c>
      <c r="I55" s="11">
        <v>-55</v>
      </c>
      <c r="J55" s="11">
        <v>-63</v>
      </c>
    </row>
    <row r="56" spans="2:10" s="110" customFormat="1" ht="25.5" x14ac:dyDescent="0.4">
      <c r="B56" s="98" t="str">
        <f>CHOOSE(Contents!$A$1,Support!B130,Support!C130)</f>
        <v>Разводненная прибыль на акцию, приходящаяся на держателей обыкновенных акций материнской компании</v>
      </c>
      <c r="D56" s="94" t="s">
        <v>550</v>
      </c>
      <c r="F56" s="94" t="s">
        <v>550</v>
      </c>
      <c r="G56" s="94" t="s">
        <v>550</v>
      </c>
      <c r="I56" s="94" t="s">
        <v>550</v>
      </c>
      <c r="J56" s="94" t="s">
        <v>550</v>
      </c>
    </row>
    <row r="57" spans="2:10" ht="13.15" x14ac:dyDescent="0.4">
      <c r="B57" s="16" t="str">
        <f>CHOOSE(Contents!$A$1,Support!B472,Support!C472)</f>
        <v>Убыток на акцию (в руб.) от продолжающейся деятельности:</v>
      </c>
      <c r="D57" s="17"/>
      <c r="F57" s="17"/>
      <c r="G57" s="17"/>
      <c r="I57" s="17"/>
      <c r="J57" s="17"/>
    </row>
    <row r="58" spans="2:10" s="110" customFormat="1" ht="25.5" x14ac:dyDescent="0.4">
      <c r="B58" s="4" t="str">
        <f>CHOOSE(Contents!$A$1,Support!B473,Support!C473)</f>
        <v>Базовый убыток на акцию, приходящийся на держателей обыкновенных акций материнской компании</v>
      </c>
      <c r="D58" s="11">
        <v>-144</v>
      </c>
      <c r="F58" s="11">
        <v>-109</v>
      </c>
      <c r="G58" s="11">
        <v>-446</v>
      </c>
      <c r="I58" s="11">
        <v>-57</v>
      </c>
      <c r="J58" s="11">
        <v>-56</v>
      </c>
    </row>
    <row r="59" spans="2:10" s="110" customFormat="1" ht="25.5" x14ac:dyDescent="0.4">
      <c r="B59" s="4" t="str">
        <f>CHOOSE(Contents!$A$1,Support!B474,Support!C474)</f>
        <v>Разводненная прибыль на акцию, приходящаяся на держателей обыкновенных акций материнской компании</v>
      </c>
      <c r="D59" s="94" t="s">
        <v>550</v>
      </c>
      <c r="F59" s="94" t="s">
        <v>550</v>
      </c>
      <c r="G59" s="94" t="s">
        <v>550</v>
      </c>
      <c r="I59" s="94" t="s">
        <v>550</v>
      </c>
      <c r="J59" s="94" t="s">
        <v>550</v>
      </c>
    </row>
    <row r="60" spans="2:10" ht="13.15" x14ac:dyDescent="0.4">
      <c r="B60" s="16" t="str">
        <f>CHOOSE(Contents!$A$1,Support!B475,Support!C475)</f>
        <v>(Убыток)/прибыль на акцию (в руб.) по прекращенной деятельности:</v>
      </c>
      <c r="D60" s="17"/>
      <c r="F60" s="17"/>
      <c r="G60" s="17"/>
      <c r="I60" s="17"/>
      <c r="J60" s="17"/>
    </row>
    <row r="61" spans="2:10" s="110" customFormat="1" ht="25.5" x14ac:dyDescent="0.4">
      <c r="B61" s="4" t="str">
        <f>CHOOSE(Contents!$A$1,Support!B476,Support!C476)</f>
        <v>Базовый (убыток)/прибыль на акцию, приходящийся на держателей обыкновенных акций материнской компании</v>
      </c>
      <c r="D61" s="11">
        <v>-5</v>
      </c>
      <c r="F61" s="11">
        <v>1</v>
      </c>
      <c r="G61" s="11">
        <v>24</v>
      </c>
      <c r="I61" s="11">
        <v>2</v>
      </c>
      <c r="J61" s="11">
        <v>-7</v>
      </c>
    </row>
    <row r="62" spans="2:10" s="110" customFormat="1" ht="25.9" thickBot="1" x14ac:dyDescent="0.45">
      <c r="B62" s="111" t="str">
        <f>CHOOSE(Contents!$A$1,Support!B477,Support!C477)</f>
        <v>Разводненная прибыль на акцию, приходящаяся на держателей обыкновенных акций материнской компании</v>
      </c>
      <c r="D62" s="131" t="s">
        <v>550</v>
      </c>
      <c r="F62" s="131">
        <v>1</v>
      </c>
      <c r="G62" s="131">
        <v>24</v>
      </c>
      <c r="I62" s="131">
        <v>2</v>
      </c>
      <c r="J62" s="131" t="s">
        <v>550</v>
      </c>
    </row>
  </sheetData>
  <hyperlinks>
    <hyperlink ref="A1" location="Contents!A1" display="Back" xr:uid="{35A1AE3B-59D9-4AF7-90DD-BB32DACE074F}"/>
  </hyperlinks>
  <pageMargins left="0.7" right="0.7" top="0.75" bottom="0.75" header="0.3" footer="0.3"/>
  <pageSetup paperSize="9" orientation="portrait" r:id="rId1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I59"/>
  <sheetViews>
    <sheetView showGridLines="0" zoomScale="80" zoomScaleNormal="80" workbookViewId="0">
      <pane xSplit="2" ySplit="4" topLeftCell="C5" activePane="bottomRight" state="frozen"/>
      <selection pane="topRight"/>
      <selection pane="bottomLeft"/>
      <selection pane="bottomRight" activeCell="H1" sqref="H1:H1048576"/>
    </sheetView>
  </sheetViews>
  <sheetFormatPr defaultColWidth="8.578125" defaultRowHeight="12.75" x14ac:dyDescent="0.4"/>
  <cols>
    <col min="1" max="1" width="2.1015625" style="1" customWidth="1"/>
    <col min="2" max="2" width="61.41796875" style="4" customWidth="1"/>
    <col min="3" max="3" width="1.578125" style="1" customWidth="1"/>
    <col min="4" max="4" width="10.1015625" style="1" customWidth="1"/>
    <col min="5" max="5" width="3.15625" style="1" customWidth="1"/>
    <col min="6" max="6" width="10.1015625" style="1" customWidth="1"/>
    <col min="7" max="7" width="2.5234375" style="1" customWidth="1"/>
    <col min="8" max="9" width="10.1015625" style="1" customWidth="1"/>
    <col min="10" max="16384" width="8.578125" style="1"/>
  </cols>
  <sheetData>
    <row r="1" spans="1:9" x14ac:dyDescent="0.4">
      <c r="A1" s="106" t="str">
        <f>CHOOSE(Contents!$A$1,Support!$B$2,Support!$C$2)</f>
        <v>Содержание</v>
      </c>
    </row>
    <row r="4" spans="1:9" s="56" customFormat="1" ht="13.15" x14ac:dyDescent="0.4">
      <c r="B4" s="59" t="str">
        <f>CHOOSE(Contents!$A$1,Support!B133,Support!C133)</f>
        <v>Консолидированный отчет о финансовом положении, млн руб.</v>
      </c>
      <c r="D4" s="113">
        <v>45291</v>
      </c>
      <c r="F4" s="113">
        <v>45657</v>
      </c>
      <c r="H4" s="113">
        <v>45838</v>
      </c>
      <c r="I4" s="113">
        <v>46022</v>
      </c>
    </row>
    <row r="5" spans="1:9" ht="13.15" x14ac:dyDescent="0.4">
      <c r="B5" s="18" t="str">
        <f>CHOOSE(Contents!$A$1,Support!B134,Support!C134)</f>
        <v>АКТИВЫ</v>
      </c>
      <c r="C5" s="56"/>
      <c r="D5" s="19"/>
      <c r="F5" s="19"/>
      <c r="H5" s="19"/>
      <c r="I5" s="19"/>
    </row>
    <row r="6" spans="1:9" ht="13.15" x14ac:dyDescent="0.4">
      <c r="B6" s="13" t="str">
        <f>CHOOSE(Contents!$A$1,Support!B135,Support!C135)</f>
        <v xml:space="preserve">Внеоборотные активы </v>
      </c>
      <c r="C6" s="3"/>
      <c r="D6" s="11"/>
      <c r="F6" s="11"/>
      <c r="H6" s="11"/>
      <c r="I6" s="11"/>
    </row>
    <row r="7" spans="1:9" ht="25.5" x14ac:dyDescent="0.4">
      <c r="B7" s="5" t="str">
        <f>CHOOSE(Contents!$A$1,Support!B136,Support!C136)</f>
        <v>Инвестиции в ассоциированные организации и совместные предприятия, учитываемые по методу долевого участия</v>
      </c>
      <c r="C7" s="3"/>
      <c r="D7" s="28">
        <v>13909</v>
      </c>
      <c r="E7" s="12"/>
      <c r="F7" s="28">
        <v>24321</v>
      </c>
      <c r="H7" s="28">
        <v>22787</v>
      </c>
      <c r="I7" s="28">
        <v>22742</v>
      </c>
    </row>
    <row r="8" spans="1:9" x14ac:dyDescent="0.4">
      <c r="B8" s="5" t="str">
        <f>CHOOSE(Contents!$A$1,Support!B137,Support!C137)</f>
        <v>Гудвил</v>
      </c>
      <c r="C8" s="3"/>
      <c r="D8" s="28">
        <v>165646</v>
      </c>
      <c r="E8" s="12"/>
      <c r="F8" s="28">
        <v>151470</v>
      </c>
      <c r="H8" s="28">
        <v>146438</v>
      </c>
      <c r="I8" s="28">
        <v>146438</v>
      </c>
    </row>
    <row r="9" spans="1:9" x14ac:dyDescent="0.4">
      <c r="B9" s="5" t="str">
        <f>CHOOSE(Contents!$A$1,Support!B138,Support!C138)</f>
        <v>Активы в форме права пользования</v>
      </c>
      <c r="C9" s="3"/>
      <c r="D9" s="28">
        <v>10308</v>
      </c>
      <c r="E9" s="12"/>
      <c r="F9" s="28">
        <v>9599</v>
      </c>
      <c r="H9" s="28">
        <v>8265</v>
      </c>
      <c r="I9" s="28">
        <v>12464</v>
      </c>
    </row>
    <row r="10" spans="1:9" ht="13.15" x14ac:dyDescent="0.4">
      <c r="B10" s="5" t="str">
        <f>CHOOSE(Contents!$A$1,Support!B139,Support!C139)</f>
        <v>Прочие нематериальные активы</v>
      </c>
      <c r="C10" s="2"/>
      <c r="D10" s="28">
        <v>30530</v>
      </c>
      <c r="E10" s="12"/>
      <c r="F10" s="28">
        <v>25990</v>
      </c>
      <c r="H10" s="28">
        <v>25012</v>
      </c>
      <c r="I10" s="28">
        <v>24446</v>
      </c>
    </row>
    <row r="11" spans="1:9" x14ac:dyDescent="0.4">
      <c r="B11" s="5" t="str">
        <f>CHOOSE(Contents!$A$1,Support!B140,Support!C140)</f>
        <v>Основные средства</v>
      </c>
      <c r="C11" s="4"/>
      <c r="D11" s="28">
        <v>51089</v>
      </c>
      <c r="E11" s="12"/>
      <c r="F11" s="28">
        <v>54833</v>
      </c>
      <c r="H11" s="28">
        <v>48742</v>
      </c>
      <c r="I11" s="28">
        <v>51503</v>
      </c>
    </row>
    <row r="12" spans="1:9" ht="16.149999999999999" customHeight="1" x14ac:dyDescent="0.4">
      <c r="B12" s="5" t="str">
        <f>CHOOSE(Contents!$A$1,Support!B141,Support!C141)</f>
        <v>Финансовые активы, оцениваемые по справедливой стоимости через прибыль или убыток</v>
      </c>
      <c r="C12" s="2"/>
      <c r="D12" s="28">
        <v>471</v>
      </c>
      <c r="E12" s="12"/>
      <c r="F12" s="28">
        <v>533</v>
      </c>
      <c r="H12" s="28">
        <v>533</v>
      </c>
      <c r="I12" s="28">
        <v>533</v>
      </c>
    </row>
    <row r="13" spans="1:9" x14ac:dyDescent="0.4">
      <c r="B13" s="5" t="str">
        <f>CHOOSE(Contents!$A$1,Support!B142,Support!C142)</f>
        <v>Отложенные налоговые активы</v>
      </c>
      <c r="C13" s="3"/>
      <c r="D13" s="28">
        <v>1666</v>
      </c>
      <c r="E13" s="12"/>
      <c r="F13" s="28">
        <v>3240</v>
      </c>
      <c r="H13" s="28">
        <v>2590</v>
      </c>
      <c r="I13" s="28">
        <v>2297</v>
      </c>
    </row>
    <row r="14" spans="1:9" x14ac:dyDescent="0.4">
      <c r="B14" s="5" t="str">
        <f>CHOOSE(Contents!$A$1,Support!B143,Support!C143)</f>
        <v>Прочие финансовые активы</v>
      </c>
      <c r="C14" s="3"/>
      <c r="D14" s="28">
        <v>1164</v>
      </c>
      <c r="E14" s="12"/>
      <c r="F14" s="28">
        <v>2357</v>
      </c>
      <c r="H14" s="28">
        <v>1165</v>
      </c>
      <c r="I14" s="28">
        <v>1238</v>
      </c>
    </row>
    <row r="15" spans="1:9" x14ac:dyDescent="0.4">
      <c r="B15" s="5" t="str">
        <f>CHOOSE(Contents!$A$1,Support!B144,Support!C144)</f>
        <v>Авансовые платежи по договорам аренды офисных помещений</v>
      </c>
      <c r="C15" s="3"/>
      <c r="D15" s="28">
        <v>404</v>
      </c>
      <c r="E15" s="12"/>
      <c r="F15" s="28">
        <v>435</v>
      </c>
      <c r="H15" s="28">
        <v>498</v>
      </c>
      <c r="I15" s="28">
        <v>663</v>
      </c>
    </row>
    <row r="16" spans="1:9" ht="13.15" x14ac:dyDescent="0.4">
      <c r="B16" s="174" t="str">
        <f>CHOOSE(Contents!$A$1,Support!B145,Support!C145)</f>
        <v>Итого внеоборотные активы</v>
      </c>
      <c r="C16" s="3"/>
      <c r="D16" s="31">
        <f>SUM(D7:D15)</f>
        <v>275187</v>
      </c>
      <c r="E16" s="12"/>
      <c r="F16" s="31">
        <f>SUM(F7:F15)</f>
        <v>272778</v>
      </c>
      <c r="H16" s="31">
        <f>SUM(H7:H15)</f>
        <v>256030</v>
      </c>
      <c r="I16" s="31"/>
    </row>
    <row r="17" spans="2:9" ht="13.15" x14ac:dyDescent="0.4">
      <c r="B17" s="13" t="str">
        <f>CHOOSE(Contents!$A$1,Support!B146,Support!C146)</f>
        <v>Оборотные активы</v>
      </c>
      <c r="C17" s="3"/>
      <c r="D17" s="29"/>
      <c r="E17" s="12"/>
      <c r="F17" s="29"/>
      <c r="H17" s="29"/>
      <c r="I17" s="29"/>
    </row>
    <row r="18" spans="2:9" x14ac:dyDescent="0.4">
      <c r="B18" s="5" t="str">
        <f>CHOOSE(Contents!$A$1,Support!B147,Support!C147)</f>
        <v>Торговая и прочая дебиторская задолженность</v>
      </c>
      <c r="C18" s="3"/>
      <c r="D18" s="28">
        <v>64175</v>
      </c>
      <c r="E18" s="12"/>
      <c r="F18" s="28">
        <v>23651</v>
      </c>
      <c r="H18" s="28">
        <v>19702</v>
      </c>
      <c r="I18" s="28">
        <v>24610</v>
      </c>
    </row>
    <row r="19" spans="2:9" ht="13.15" x14ac:dyDescent="0.4">
      <c r="B19" s="5" t="str">
        <f>CHOOSE(Contents!$A$1,Support!B150,Support!C150)</f>
        <v>Расходы будущих периодов и авансы поставщикам</v>
      </c>
      <c r="C19" s="2"/>
      <c r="D19" s="28">
        <v>3000</v>
      </c>
      <c r="E19" s="12"/>
      <c r="F19" s="28">
        <v>3429</v>
      </c>
      <c r="H19" s="28">
        <v>4527</v>
      </c>
      <c r="I19" s="28">
        <v>2660</v>
      </c>
    </row>
    <row r="20" spans="2:9" s="109" customFormat="1" x14ac:dyDescent="0.4">
      <c r="B20" s="5" t="str">
        <f>CHOOSE(Contents!$A$1,Support!B153,Support!C153)</f>
        <v>Займы выданные</v>
      </c>
      <c r="C20" s="8"/>
      <c r="D20" s="28">
        <v>3193</v>
      </c>
      <c r="E20" s="12"/>
      <c r="F20" s="28">
        <v>628</v>
      </c>
      <c r="H20" s="28">
        <v>6089</v>
      </c>
      <c r="I20" s="28">
        <v>2016</v>
      </c>
    </row>
    <row r="21" spans="2:9" s="109" customFormat="1" x14ac:dyDescent="0.4">
      <c r="B21" s="5" t="str">
        <f>CHOOSE(Contents!$A$1,Support!B154,Support!C154)</f>
        <v>Запасы</v>
      </c>
      <c r="C21" s="8"/>
      <c r="D21" s="28">
        <v>1064</v>
      </c>
      <c r="E21" s="12"/>
      <c r="F21" s="28">
        <v>287</v>
      </c>
      <c r="H21" s="28">
        <v>223</v>
      </c>
      <c r="I21" s="28">
        <v>210</v>
      </c>
    </row>
    <row r="22" spans="2:9" s="109" customFormat="1" x14ac:dyDescent="0.4">
      <c r="B22" s="5" t="str">
        <f>CHOOSE(Contents!$A$1,Support!B155,Support!C155)</f>
        <v>Прочие оборотные активы</v>
      </c>
      <c r="C22" s="8"/>
      <c r="D22" s="28">
        <v>2827</v>
      </c>
      <c r="E22" s="12"/>
      <c r="F22" s="28">
        <v>4295</v>
      </c>
      <c r="H22" s="28">
        <v>4971</v>
      </c>
      <c r="I22" s="28">
        <v>5497</v>
      </c>
    </row>
    <row r="23" spans="2:9" x14ac:dyDescent="0.4">
      <c r="B23" s="5" t="str">
        <f>CHOOSE(Contents!$A$1,Support!B156,Support!C156)</f>
        <v>Денежные средства и их эквиваленты</v>
      </c>
      <c r="C23" s="4"/>
      <c r="D23" s="28">
        <v>51294</v>
      </c>
      <c r="E23" s="12"/>
      <c r="F23" s="28">
        <v>28424</v>
      </c>
      <c r="H23" s="28">
        <v>37745</v>
      </c>
      <c r="I23" s="28">
        <v>32759</v>
      </c>
    </row>
    <row r="24" spans="2:9" x14ac:dyDescent="0.4">
      <c r="B24" s="5" t="str">
        <f>CHOOSE(Contents!$A$1,Support!B157,Support!C157)</f>
        <v>Активы, предназначенные для продажи</v>
      </c>
      <c r="C24" s="4"/>
      <c r="D24" s="28">
        <v>0</v>
      </c>
      <c r="E24" s="12"/>
      <c r="F24" s="28">
        <v>0</v>
      </c>
      <c r="H24" s="28">
        <v>8779</v>
      </c>
      <c r="I24" s="28">
        <v>3200</v>
      </c>
    </row>
    <row r="25" spans="2:9" ht="13.15" x14ac:dyDescent="0.4">
      <c r="B25" s="139" t="str">
        <f>CHOOSE(Contents!$A$1,Support!B158,Support!C158)</f>
        <v>Итого оборотные активы</v>
      </c>
      <c r="C25" s="5"/>
      <c r="D25" s="31">
        <f>SUM(D18:D24)</f>
        <v>125553</v>
      </c>
      <c r="E25" s="12"/>
      <c r="F25" s="31">
        <f>SUM(F18:F24)</f>
        <v>60714</v>
      </c>
      <c r="H25" s="31">
        <f>SUM(H18:H24)</f>
        <v>82036</v>
      </c>
      <c r="I25" s="31">
        <f>SUM(I18:I24)</f>
        <v>70952</v>
      </c>
    </row>
    <row r="26" spans="2:9" ht="13.5" thickBot="1" x14ac:dyDescent="0.45">
      <c r="B26" s="140" t="str">
        <f>CHOOSE(Contents!$A$1,Support!B159,Support!C159)</f>
        <v>Итого активы</v>
      </c>
      <c r="C26" s="5"/>
      <c r="D26" s="32">
        <f>D25+D16</f>
        <v>400740</v>
      </c>
      <c r="E26" s="12"/>
      <c r="F26" s="32">
        <f>F25+F16</f>
        <v>333492</v>
      </c>
      <c r="H26" s="32">
        <f>H25+H16</f>
        <v>338066</v>
      </c>
      <c r="I26" s="32">
        <f>I25+I16</f>
        <v>70952</v>
      </c>
    </row>
    <row r="27" spans="2:9" ht="13.15" x14ac:dyDescent="0.4">
      <c r="B27" s="18" t="str">
        <f>CHOOSE(Contents!$A$1,Support!B160,Support!C160)</f>
        <v>Капитал и обязательства</v>
      </c>
      <c r="C27" s="56"/>
      <c r="D27" s="19"/>
      <c r="E27" s="12"/>
      <c r="F27" s="19"/>
      <c r="H27" s="19"/>
      <c r="I27" s="19"/>
    </row>
    <row r="28" spans="2:9" ht="13.15" x14ac:dyDescent="0.4">
      <c r="B28" s="13" t="str">
        <f>CHOOSE(Contents!$A$1,Support!B161,Support!C161)</f>
        <v>Капитал, приходящийся на акционеров материнской компании</v>
      </c>
      <c r="C28" s="6"/>
      <c r="D28" s="29"/>
      <c r="E28" s="12"/>
      <c r="F28" s="29"/>
      <c r="H28" s="29"/>
      <c r="I28" s="29"/>
    </row>
    <row r="29" spans="2:9" x14ac:dyDescent="0.4">
      <c r="B29" s="61" t="str">
        <f>CHOOSE(Contents!$A$1,Support!B162,Support!C162)</f>
        <v>Уставный капитал</v>
      </c>
      <c r="C29" s="5"/>
      <c r="D29" s="28"/>
      <c r="E29" s="12"/>
      <c r="F29" s="28"/>
      <c r="H29" s="28"/>
      <c r="I29" s="28"/>
    </row>
    <row r="30" spans="2:9" x14ac:dyDescent="0.4">
      <c r="B30" s="61" t="str">
        <f>CHOOSE(Contents!$A$1,Support!B163,Support!C163)</f>
        <v>Эмиссионный доход</v>
      </c>
      <c r="C30" s="5"/>
      <c r="D30" s="28">
        <v>80774</v>
      </c>
      <c r="E30" s="12"/>
      <c r="F30" s="28">
        <v>80279</v>
      </c>
      <c r="H30" s="28">
        <v>192407</v>
      </c>
      <c r="I30" s="28">
        <v>194240</v>
      </c>
    </row>
    <row r="31" spans="2:9" ht="13.15" x14ac:dyDescent="0.4">
      <c r="B31" s="61" t="str">
        <f>CHOOSE(Contents!$A$1,Support!B164,Support!C164)</f>
        <v>Собственные акции, выкупленные у акционеров</v>
      </c>
      <c r="C31" s="6"/>
      <c r="D31" s="28">
        <v>-1039</v>
      </c>
      <c r="E31" s="12"/>
      <c r="F31" s="28">
        <v>-1039</v>
      </c>
      <c r="H31" s="28">
        <v>-1039</v>
      </c>
      <c r="I31" s="28">
        <v>-1039</v>
      </c>
    </row>
    <row r="32" spans="2:9" ht="13.15" x14ac:dyDescent="0.4">
      <c r="B32" s="61" t="str">
        <f>CHOOSE(Contents!$A$1,Support!B165,Support!C165)</f>
        <v>Нераспределенная прибыль</v>
      </c>
      <c r="C32" s="6"/>
      <c r="D32" s="28">
        <v>54414</v>
      </c>
      <c r="E32" s="12"/>
      <c r="F32" s="28">
        <v>-41244</v>
      </c>
      <c r="H32" s="28">
        <v>-54097</v>
      </c>
      <c r="I32" s="28">
        <v>-66667</v>
      </c>
    </row>
    <row r="33" spans="2:9" x14ac:dyDescent="0.4">
      <c r="B33" s="61" t="str">
        <f>CHOOSE(Contents!$A$1,Support!B166,Support!C166)</f>
        <v>Резерв по пересчету иностранных операций в валюту представления</v>
      </c>
      <c r="C33" s="7"/>
      <c r="D33" s="28">
        <v>6070</v>
      </c>
      <c r="E33" s="12"/>
      <c r="F33" s="28">
        <v>6113</v>
      </c>
      <c r="H33" s="28">
        <v>6107</v>
      </c>
      <c r="I33" s="28">
        <v>6099</v>
      </c>
    </row>
    <row r="34" spans="2:9" ht="13.15" x14ac:dyDescent="0.4">
      <c r="B34" s="175" t="str">
        <f>CHOOSE(Contents!$A$1,Support!B167,Support!C167)</f>
        <v>Итого капитал, приходящийся на акционеров материнской компании</v>
      </c>
      <c r="C34" s="7"/>
      <c r="D34" s="31">
        <f>SUM(D29:D33)</f>
        <v>140219</v>
      </c>
      <c r="E34" s="12"/>
      <c r="F34" s="31">
        <f>SUM(F29:F33)</f>
        <v>44109</v>
      </c>
      <c r="H34" s="31">
        <f>SUM(H29:H33)</f>
        <v>143378</v>
      </c>
      <c r="I34" s="31">
        <f>SUM(I29:I33)</f>
        <v>132633</v>
      </c>
    </row>
    <row r="35" spans="2:9" ht="13.15" x14ac:dyDescent="0.4">
      <c r="B35" s="176" t="str">
        <f>CHOOSE(Contents!$A$1,Support!B168,Support!C168)</f>
        <v>Неконтролирующие доли участия</v>
      </c>
      <c r="C35" s="6"/>
      <c r="D35" s="28">
        <v>-2685</v>
      </c>
      <c r="E35" s="12"/>
      <c r="F35" s="28">
        <v>700</v>
      </c>
      <c r="H35" s="28">
        <v>35</v>
      </c>
      <c r="I35" s="28">
        <v>241</v>
      </c>
    </row>
    <row r="36" spans="2:9" ht="13.15" x14ac:dyDescent="0.4">
      <c r="B36" s="175" t="str">
        <f>CHOOSE(Contents!$A$1,Support!B169,Support!C169)</f>
        <v>Итого капитал</v>
      </c>
      <c r="C36" s="6"/>
      <c r="D36" s="31">
        <f>SUM(D34:D35)</f>
        <v>137534</v>
      </c>
      <c r="E36" s="12"/>
      <c r="F36" s="31">
        <f>SUM(F34:F35)</f>
        <v>44809</v>
      </c>
      <c r="H36" s="31">
        <f>SUM(H34:H35)</f>
        <v>143413</v>
      </c>
      <c r="I36" s="31">
        <f>SUM(I34:I35)</f>
        <v>132874</v>
      </c>
    </row>
    <row r="37" spans="2:9" ht="13.15" x14ac:dyDescent="0.4">
      <c r="B37" s="175" t="str">
        <f>CHOOSE(Contents!$A$1,Support!B170,Support!C170)</f>
        <v>Долгосрочные обязательства</v>
      </c>
      <c r="C37" s="6"/>
      <c r="D37" s="29"/>
      <c r="E37" s="12"/>
      <c r="F37" s="29"/>
      <c r="H37" s="29"/>
      <c r="I37" s="29"/>
    </row>
    <row r="38" spans="2:9" x14ac:dyDescent="0.4">
      <c r="B38" s="5" t="str">
        <f>CHOOSE(Contents!$A$1,Support!B171,Support!C171)</f>
        <v>Отложенные налоговые обязательства</v>
      </c>
      <c r="C38" s="4"/>
      <c r="D38" s="28">
        <v>2713</v>
      </c>
      <c r="E38" s="12"/>
      <c r="F38" s="28">
        <v>2692</v>
      </c>
      <c r="H38" s="28">
        <v>2495</v>
      </c>
      <c r="I38" s="28">
        <v>2066</v>
      </c>
    </row>
    <row r="39" spans="2:9" x14ac:dyDescent="0.4">
      <c r="B39" s="5" t="str">
        <f>CHOOSE(Contents!$A$1,Support!B172,Support!C172)</f>
        <v>Отложенная выручка</v>
      </c>
      <c r="C39" s="4"/>
      <c r="D39" s="28">
        <v>664</v>
      </c>
      <c r="E39" s="12"/>
      <c r="F39" s="28">
        <v>279</v>
      </c>
      <c r="H39" s="28">
        <v>226</v>
      </c>
      <c r="I39" s="28">
        <v>203</v>
      </c>
    </row>
    <row r="40" spans="2:9" x14ac:dyDescent="0.4">
      <c r="B40" s="5" t="str">
        <f>CHOOSE(Contents!$A$1,Support!B173,Support!C173)</f>
        <v>Долгосрочные обязательства по аренде</v>
      </c>
      <c r="D40" s="28">
        <v>5929</v>
      </c>
      <c r="E40" s="12"/>
      <c r="F40" s="28">
        <v>4018</v>
      </c>
      <c r="H40" s="28">
        <v>3118</v>
      </c>
      <c r="I40" s="28">
        <v>7320</v>
      </c>
    </row>
    <row r="41" spans="2:9" ht="25.5" x14ac:dyDescent="0.4">
      <c r="B41" s="116" t="str">
        <f>CHOOSE(Contents!$A$1,Support!B174,Support!C174)</f>
        <v>Долгосрочные финансовые обязательства, оцениваемые по справедливой стоимости через прибыль или убыток</v>
      </c>
      <c r="D41" s="28">
        <v>3948</v>
      </c>
      <c r="E41" s="12"/>
      <c r="F41" s="28">
        <v>148</v>
      </c>
      <c r="H41" s="28">
        <v>0</v>
      </c>
      <c r="I41" s="28">
        <v>0</v>
      </c>
    </row>
    <row r="42" spans="2:9" x14ac:dyDescent="0.4">
      <c r="B42" s="3" t="str">
        <f>CHOOSE(Contents!$A$1,Support!B175,Support!C175)</f>
        <v>Долгосрочные процентные кредиты и облигации</v>
      </c>
      <c r="D42" s="28">
        <v>115208</v>
      </c>
      <c r="E42" s="12"/>
      <c r="F42" s="28">
        <v>97456</v>
      </c>
      <c r="H42" s="28">
        <v>84253</v>
      </c>
      <c r="I42" s="28">
        <v>69401</v>
      </c>
    </row>
    <row r="43" spans="2:9" x14ac:dyDescent="0.4">
      <c r="B43" s="3" t="str">
        <f>CHOOSE(Contents!$A$1,Support!B176,Support!C176)</f>
        <v>Отложенный доход по кредитным обязательствам</v>
      </c>
      <c r="D43" s="28">
        <v>12442</v>
      </c>
      <c r="E43" s="12"/>
      <c r="F43" s="28">
        <v>9094</v>
      </c>
      <c r="H43" s="28">
        <v>7301</v>
      </c>
      <c r="I43" s="28">
        <v>7810</v>
      </c>
    </row>
    <row r="44" spans="2:9" x14ac:dyDescent="0.4">
      <c r="B44" s="5" t="str">
        <f>CHOOSE(Contents!$A$1,Support!B177,Support!C177)</f>
        <v>Прочие долгосрочные обязательства</v>
      </c>
      <c r="D44" s="28">
        <v>702</v>
      </c>
      <c r="E44" s="12"/>
      <c r="F44" s="28">
        <v>746</v>
      </c>
      <c r="H44" s="28">
        <v>653</v>
      </c>
      <c r="I44" s="28">
        <v>648</v>
      </c>
    </row>
    <row r="45" spans="2:9" ht="13.15" x14ac:dyDescent="0.4">
      <c r="B45" s="175" t="str">
        <f>CHOOSE(Contents!$A$1,Support!B178,Support!C178)</f>
        <v>Итого долгорочные обязательства</v>
      </c>
      <c r="D45" s="31">
        <f>SUM(D38:D44)</f>
        <v>141606</v>
      </c>
      <c r="E45" s="12"/>
      <c r="F45" s="31">
        <f>SUM(F38:F44)</f>
        <v>114433</v>
      </c>
      <c r="H45" s="31">
        <f>SUM(H38:H44)</f>
        <v>98046</v>
      </c>
      <c r="I45" s="31">
        <f>SUM(I38:I44)</f>
        <v>87448</v>
      </c>
    </row>
    <row r="46" spans="2:9" ht="13.15" x14ac:dyDescent="0.4">
      <c r="B46" s="175" t="str">
        <f>CHOOSE(Contents!$A$1,Support!B179,Support!C179)</f>
        <v>Краткосрочные обязательства</v>
      </c>
      <c r="D46" s="29"/>
      <c r="E46" s="12"/>
      <c r="F46" s="29"/>
      <c r="H46" s="29"/>
      <c r="I46" s="29"/>
    </row>
    <row r="47" spans="2:9" x14ac:dyDescent="0.4">
      <c r="B47" s="5" t="str">
        <f>CHOOSE(Contents!$A$1,Support!B180,Support!C180)</f>
        <v>Торговая кредиторская задолженность</v>
      </c>
      <c r="D47" s="28">
        <v>20482</v>
      </c>
      <c r="E47" s="12"/>
      <c r="F47" s="28">
        <v>20098</v>
      </c>
      <c r="H47" s="28">
        <v>21218</v>
      </c>
      <c r="I47" s="28">
        <v>21933</v>
      </c>
    </row>
    <row r="48" spans="2:9" x14ac:dyDescent="0.4">
      <c r="B48" s="5" t="str">
        <f>CHOOSE(Contents!$A$1,Support!B181,Support!C181)</f>
        <v>Обязательства по налогу на прибыль</v>
      </c>
      <c r="D48" s="28">
        <v>1901</v>
      </c>
      <c r="E48" s="12"/>
      <c r="F48" s="28">
        <v>1978</v>
      </c>
      <c r="H48" s="28">
        <v>2291</v>
      </c>
      <c r="I48" s="28">
        <v>2564</v>
      </c>
    </row>
    <row r="49" spans="2:9" x14ac:dyDescent="0.4">
      <c r="B49" s="5" t="str">
        <f>CHOOSE(Contents!$A$1,Support!B182,Support!C182)</f>
        <v>НДС и прочие налоговые обязательства</v>
      </c>
      <c r="D49" s="28">
        <v>4811</v>
      </c>
      <c r="E49" s="12"/>
      <c r="F49" s="28">
        <v>4532</v>
      </c>
      <c r="H49" s="28">
        <v>7178</v>
      </c>
      <c r="I49" s="28">
        <v>6121</v>
      </c>
    </row>
    <row r="50" spans="2:9" x14ac:dyDescent="0.4">
      <c r="B50" s="5" t="str">
        <f>CHOOSE(Contents!$A$1,Support!B184,Support!C184)</f>
        <v>Отложенная выручка и авансы полученные от клиентов</v>
      </c>
      <c r="D50" s="28">
        <v>11121</v>
      </c>
      <c r="E50" s="12"/>
      <c r="F50" s="28">
        <v>9358</v>
      </c>
      <c r="H50" s="28">
        <v>9208</v>
      </c>
      <c r="I50" s="28">
        <v>11538</v>
      </c>
    </row>
    <row r="51" spans="2:9" x14ac:dyDescent="0.4">
      <c r="B51" s="5" t="str">
        <f>CHOOSE(Contents!$A$1,Support!B185,Support!C185)</f>
        <v>Краткосрочные процентные кредиты и облигации</v>
      </c>
      <c r="D51" s="28">
        <v>52954</v>
      </c>
      <c r="E51" s="12"/>
      <c r="F51" s="28">
        <v>105229</v>
      </c>
      <c r="H51" s="28">
        <v>19085</v>
      </c>
      <c r="I51" s="28">
        <v>33821</v>
      </c>
    </row>
    <row r="52" spans="2:9" x14ac:dyDescent="0.4">
      <c r="B52" s="5" t="str">
        <f>CHOOSE(Contents!$A$1,Support!B186,Support!C186)</f>
        <v>Краткосрочные обязательства по аренде</v>
      </c>
      <c r="D52" s="28">
        <v>3725</v>
      </c>
      <c r="E52" s="12"/>
      <c r="F52" s="28">
        <v>5086</v>
      </c>
      <c r="H52" s="28">
        <v>4598</v>
      </c>
      <c r="I52" s="28">
        <v>4509</v>
      </c>
    </row>
    <row r="53" spans="2:9" x14ac:dyDescent="0.4">
      <c r="B53" s="5" t="str">
        <f>CHOOSE(Contents!$A$1,Support!B187,Support!C187)</f>
        <v>Прочие краткосрочные обязательства и начисленные расходы</v>
      </c>
      <c r="D53" s="28">
        <v>23748</v>
      </c>
      <c r="E53" s="12"/>
      <c r="F53" s="28">
        <v>26332</v>
      </c>
      <c r="H53" s="28">
        <v>25465</v>
      </c>
      <c r="I53" s="28">
        <v>27236</v>
      </c>
    </row>
    <row r="54" spans="2:9" ht="25.5" x14ac:dyDescent="0.4">
      <c r="B54" s="5" t="str">
        <f>CHOOSE(Contents!$A$1,Support!B188,Support!C188)</f>
        <v>Краткосрочные финансовые обязательства, оцениваемые по справедливой стоимости через прибыль или убыток</v>
      </c>
      <c r="D54" s="28">
        <v>2858</v>
      </c>
      <c r="E54" s="12"/>
      <c r="F54" s="28">
        <v>1637</v>
      </c>
      <c r="H54" s="28">
        <v>1967</v>
      </c>
      <c r="I54" s="28">
        <v>2032</v>
      </c>
    </row>
    <row r="55" spans="2:9" ht="18.75" customHeight="1" x14ac:dyDescent="0.4">
      <c r="B55" s="5" t="str">
        <f>CHOOSE(Contents!$A$1,Support!B190,Support!C190)</f>
        <v>Обязательства, непосредственно связанные с активами, предназначенными для продажи</v>
      </c>
      <c r="D55" s="28">
        <v>0</v>
      </c>
      <c r="E55" s="12"/>
      <c r="F55" s="28">
        <v>0</v>
      </c>
      <c r="H55" s="28">
        <v>5597</v>
      </c>
      <c r="I55" s="28">
        <v>3200</v>
      </c>
    </row>
    <row r="56" spans="2:9" ht="13.15" x14ac:dyDescent="0.4">
      <c r="B56" s="139" t="str">
        <f>CHOOSE(Contents!$A$1,Support!B191,Support!C191)</f>
        <v>Итого краткосрочные обязательства</v>
      </c>
      <c r="D56" s="31">
        <f>SUM(D47:D55)</f>
        <v>121600</v>
      </c>
      <c r="E56" s="12"/>
      <c r="F56" s="31">
        <f>SUM(F47:F55)</f>
        <v>174250</v>
      </c>
      <c r="H56" s="31">
        <f>SUM(H47:H55)</f>
        <v>96607</v>
      </c>
      <c r="I56" s="31">
        <f>SUM(I47:I55)</f>
        <v>112954</v>
      </c>
    </row>
    <row r="57" spans="2:9" ht="13.15" x14ac:dyDescent="0.4">
      <c r="B57" s="139" t="str">
        <f>CHOOSE(Contents!$A$1,Support!B192,Support!C192)</f>
        <v>Итого обязательства</v>
      </c>
      <c r="D57" s="31">
        <f>SUM(D56,D45)</f>
        <v>263206</v>
      </c>
      <c r="E57" s="12"/>
      <c r="F57" s="31">
        <f>SUM(F56,F45)</f>
        <v>288683</v>
      </c>
      <c r="H57" s="31">
        <f>SUM(H56,H45)</f>
        <v>194653</v>
      </c>
      <c r="I57" s="31">
        <f>SUM(I56,I45)</f>
        <v>200402</v>
      </c>
    </row>
    <row r="58" spans="2:9" ht="13.5" thickBot="1" x14ac:dyDescent="0.45">
      <c r="B58" s="141" t="str">
        <f>CHOOSE(Contents!$A$1,Support!B193,Support!C193)</f>
        <v>Итого капитал и обязательства</v>
      </c>
      <c r="D58" s="32">
        <f>SUM(D57,D36)</f>
        <v>400740</v>
      </c>
      <c r="E58" s="12"/>
      <c r="F58" s="32">
        <f>SUM(F57,F36)</f>
        <v>333492</v>
      </c>
      <c r="H58" s="32">
        <f>SUM(H57,H36)</f>
        <v>338066</v>
      </c>
      <c r="I58" s="32">
        <f>SUM(I57,I36)</f>
        <v>333276</v>
      </c>
    </row>
    <row r="59" spans="2:9" x14ac:dyDescent="0.4">
      <c r="B59" s="92"/>
    </row>
  </sheetData>
  <hyperlinks>
    <hyperlink ref="A1" location="Contents!A1" display="Back" xr:uid="{51DF474C-B4B2-4FB3-8A22-611E65F261D7}"/>
  </hyperlinks>
  <pageMargins left="0.7" right="0.7" top="0.75" bottom="0.75" header="0.3" footer="0.3"/>
  <pageSetup paperSize="9" orientation="portrait" r:id="rId1"/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K73"/>
  <sheetViews>
    <sheetView showGridLines="0" zoomScale="70" zoomScaleNormal="70" workbookViewId="0">
      <pane xSplit="2" ySplit="4" topLeftCell="C5" activePane="bottomRight" state="frozen"/>
      <selection pane="topRight"/>
      <selection pane="bottomLeft"/>
      <selection pane="bottomRight" activeCell="M20" sqref="M20"/>
    </sheetView>
  </sheetViews>
  <sheetFormatPr defaultColWidth="8.578125" defaultRowHeight="12.75" x14ac:dyDescent="0.4"/>
  <cols>
    <col min="1" max="1" width="2.1015625" style="1" customWidth="1"/>
    <col min="2" max="2" width="62" style="4" customWidth="1"/>
    <col min="3" max="3" width="1.578125" style="1" customWidth="1"/>
    <col min="4" max="4" width="10.1015625" style="1" customWidth="1"/>
    <col min="5" max="5" width="4.41796875" style="1" customWidth="1"/>
    <col min="6" max="7" width="10.1015625" style="1" customWidth="1"/>
    <col min="8" max="8" width="4.05078125" style="1" customWidth="1"/>
    <col min="9" max="10" width="10.1015625" style="1" customWidth="1"/>
    <col min="11" max="16384" width="8.578125" style="1"/>
  </cols>
  <sheetData>
    <row r="1" spans="1:11" x14ac:dyDescent="0.4">
      <c r="A1" s="106" t="str">
        <f>CHOOSE(Contents!$A$1,Support!$B$2,Support!$C$2)</f>
        <v>Содержание</v>
      </c>
    </row>
    <row r="4" spans="1:11" s="56" customFormat="1" ht="13.15" x14ac:dyDescent="0.4">
      <c r="B4" s="59" t="str">
        <f>CHOOSE(Contents!$A$1,Support!B196,Support!C196)</f>
        <v>Консолидированный отчет о движении денежных средства, млн руб.</v>
      </c>
      <c r="C4" s="1"/>
      <c r="D4" s="30" t="str">
        <f>CHOOSE(Contents!$A$1,Support!J$4,Support!J$5)</f>
        <v>12 мес. 2023</v>
      </c>
      <c r="F4" s="30" t="str">
        <f>CHOOSE(Contents!$A$1,Support!T$1,Support!T$2)</f>
        <v>6 мес. 2024</v>
      </c>
      <c r="G4" s="30" t="str">
        <f>CHOOSE(Contents!$A$1,Support!U$4,Support!U$5)</f>
        <v>12 мес. 2024</v>
      </c>
      <c r="I4" s="30" t="str">
        <f>CHOOSE(Contents!$A$1,Support!AB$1,Support!AB$2)</f>
        <v>6 мес. 2025</v>
      </c>
      <c r="J4" s="30" t="str">
        <f>CHOOSE(Contents!$A$1,Support!AD$1,Support!AD$2)</f>
        <v>12 мес. 2025</v>
      </c>
    </row>
    <row r="5" spans="1:11" ht="13.15" x14ac:dyDescent="0.4">
      <c r="B5" s="16" t="str">
        <f>CHOOSE(Contents!$A$1,Support!B197,Support!C197)</f>
        <v>Денежные потоки от операционной деятельности</v>
      </c>
      <c r="D5" s="22"/>
      <c r="F5" s="22"/>
      <c r="G5" s="22"/>
      <c r="I5" s="22"/>
      <c r="J5" s="22"/>
    </row>
    <row r="6" spans="1:11" x14ac:dyDescent="0.4">
      <c r="B6" s="5" t="str">
        <f>CHOOSE(Contents!$A$1,Support!B198,Support!C198)</f>
        <v>Убыток до налогообложения, продолжающаяся деятельность</v>
      </c>
      <c r="D6" s="20">
        <v>-33161</v>
      </c>
      <c r="E6" s="12"/>
      <c r="F6" s="20">
        <v>-24518</v>
      </c>
      <c r="G6" s="20">
        <v>-101428</v>
      </c>
      <c r="H6" s="12"/>
      <c r="I6" s="20">
        <v>-8421</v>
      </c>
      <c r="J6" s="20">
        <v>-15296</v>
      </c>
      <c r="K6" s="12"/>
    </row>
    <row r="7" spans="1:11" x14ac:dyDescent="0.4">
      <c r="B7" s="178" t="str">
        <f>CHOOSE(Contents!$A$1,Support!B199,Support!C199)</f>
        <v>Прибыль до налогообложения, прекращенная деятельность</v>
      </c>
      <c r="D7" s="179">
        <v>-1047</v>
      </c>
      <c r="E7" s="12"/>
      <c r="F7" s="180">
        <v>103</v>
      </c>
      <c r="G7" s="180">
        <v>5435</v>
      </c>
      <c r="H7" s="12"/>
      <c r="I7" s="180">
        <v>532</v>
      </c>
      <c r="J7" s="180">
        <v>-2954</v>
      </c>
      <c r="K7" s="12"/>
    </row>
    <row r="8" spans="1:11" s="56" customFormat="1" ht="25.5" x14ac:dyDescent="0.4">
      <c r="B8" s="146" t="str">
        <f>CHOOSE(Contents!$A$1,Support!B200,Support!C200)</f>
        <v xml:space="preserve">Корректировки для приведения убытка до налогообложения к денежным потокам, полученным от операционной деятельности </v>
      </c>
      <c r="D8" s="144"/>
      <c r="E8" s="145"/>
      <c r="F8" s="144"/>
      <c r="G8" s="144"/>
      <c r="H8" s="145"/>
      <c r="I8" s="144"/>
      <c r="J8" s="144"/>
      <c r="K8" s="145"/>
    </row>
    <row r="9" spans="1:11" x14ac:dyDescent="0.4">
      <c r="B9" s="5" t="str">
        <f>CHOOSE(Contents!$A$1,Support!B201,Support!C201)</f>
        <v>Износ и амортизация</v>
      </c>
      <c r="D9" s="20">
        <v>23714</v>
      </c>
      <c r="E9" s="12"/>
      <c r="F9" s="20">
        <v>14202</v>
      </c>
      <c r="G9" s="20">
        <v>29116</v>
      </c>
      <c r="H9" s="12"/>
      <c r="I9" s="20">
        <v>16126</v>
      </c>
      <c r="J9" s="20">
        <v>33676</v>
      </c>
      <c r="K9" s="12"/>
    </row>
    <row r="10" spans="1:11" ht="25.5" x14ac:dyDescent="0.4">
      <c r="B10" s="5" t="str">
        <f>CHOOSE(Contents!$A$1,Support!B203,Support!C203)</f>
        <v>Доля в убытке ассоциированных организаций и совместных предприятий, учитываемых по методу долевого участия</v>
      </c>
      <c r="D10" s="20">
        <v>-684</v>
      </c>
      <c r="E10" s="12"/>
      <c r="F10" s="20">
        <v>-1572</v>
      </c>
      <c r="G10" s="20">
        <v>-5771</v>
      </c>
      <c r="H10" s="12"/>
      <c r="I10" s="20">
        <v>-2963</v>
      </c>
      <c r="J10" s="20">
        <v>-4584</v>
      </c>
      <c r="K10" s="12"/>
    </row>
    <row r="11" spans="1:11" ht="17.649999999999999" customHeight="1" x14ac:dyDescent="0.4">
      <c r="B11" s="5" t="str">
        <f>CHOOSE(Contents!$A$1,Support!B204,Support!C204)</f>
        <v>Результат вложений в прочие инвестиции</v>
      </c>
      <c r="D11" s="20">
        <v>0</v>
      </c>
      <c r="E11" s="12"/>
      <c r="F11" s="20">
        <v>0</v>
      </c>
      <c r="G11" s="20">
        <v>0</v>
      </c>
      <c r="H11" s="12"/>
      <c r="I11" s="20">
        <v>-5882</v>
      </c>
      <c r="J11" s="20">
        <v>-5880</v>
      </c>
      <c r="K11" s="12"/>
    </row>
    <row r="12" spans="1:11" x14ac:dyDescent="0.4">
      <c r="B12" s="5" t="str">
        <f>CHOOSE(Contents!$A$1,Support!B205,Support!C205)</f>
        <v>Финансовые доходы</v>
      </c>
      <c r="D12" s="20">
        <v>-10288</v>
      </c>
      <c r="E12" s="12"/>
      <c r="F12" s="20">
        <v>-4153</v>
      </c>
      <c r="G12" s="20">
        <v>-8646</v>
      </c>
      <c r="H12" s="12"/>
      <c r="I12" s="20">
        <v>-4737</v>
      </c>
      <c r="J12" s="20">
        <v>-9354</v>
      </c>
      <c r="K12" s="12"/>
    </row>
    <row r="13" spans="1:11" x14ac:dyDescent="0.4">
      <c r="B13" s="5" t="str">
        <f>CHOOSE(Contents!$A$1,Support!B206,Support!C206)</f>
        <v xml:space="preserve">Финансовые расходы </v>
      </c>
      <c r="D13" s="20">
        <v>17759</v>
      </c>
      <c r="E13" s="12"/>
      <c r="F13" s="20">
        <v>12347</v>
      </c>
      <c r="G13" s="20">
        <v>28479</v>
      </c>
      <c r="H13" s="12"/>
      <c r="I13" s="20">
        <v>18032</v>
      </c>
      <c r="J13" s="20">
        <v>25226</v>
      </c>
      <c r="K13" s="12"/>
    </row>
    <row r="14" spans="1:11" s="29" customFormat="1" x14ac:dyDescent="0.4">
      <c r="B14" s="60" t="str">
        <f>CHOOSE(Contents!$A$1,Support!B207,Support!C207)</f>
        <v>Резерв под ожидаемые кредитные убытки по торговой дебиторской задолженности</v>
      </c>
      <c r="C14" s="1"/>
      <c r="D14" s="20">
        <v>1500</v>
      </c>
      <c r="E14" s="12"/>
      <c r="F14" s="20">
        <v>136</v>
      </c>
      <c r="G14" s="20">
        <v>2328</v>
      </c>
      <c r="H14" s="12"/>
      <c r="I14" s="20">
        <v>344</v>
      </c>
      <c r="J14" s="20">
        <v>464</v>
      </c>
      <c r="K14" s="12"/>
    </row>
    <row r="15" spans="1:11" s="29" customFormat="1" ht="25.5" x14ac:dyDescent="0.4">
      <c r="B15" s="60" t="str">
        <f>CHOOSE(Contents!$A$1,Support!B208,Support!C208)</f>
        <v>Резерв под ожидаемые кредитные убытки по денежным средствам с ограниченным правом использования</v>
      </c>
      <c r="C15" s="1"/>
      <c r="D15" s="20">
        <v>22</v>
      </c>
      <c r="E15" s="12"/>
      <c r="F15" s="20">
        <v>0</v>
      </c>
      <c r="G15" s="20">
        <v>-25</v>
      </c>
      <c r="H15" s="12"/>
      <c r="I15" s="20">
        <v>0</v>
      </c>
      <c r="J15" s="20">
        <v>-3</v>
      </c>
      <c r="K15" s="12"/>
    </row>
    <row r="16" spans="1:11" x14ac:dyDescent="0.4">
      <c r="B16" s="5" t="str">
        <f>CHOOSE(Contents!$A$1,Support!B209,Support!C209)</f>
        <v>Обесценение гудвила</v>
      </c>
      <c r="D16" s="20">
        <v>0</v>
      </c>
      <c r="E16" s="12"/>
      <c r="F16" s="20">
        <v>0</v>
      </c>
      <c r="G16" s="20">
        <v>11242</v>
      </c>
      <c r="H16" s="12"/>
      <c r="I16" s="20">
        <v>0</v>
      </c>
      <c r="J16" s="20">
        <v>0</v>
      </c>
      <c r="K16" s="12"/>
    </row>
    <row r="17" spans="2:11" ht="25.5" x14ac:dyDescent="0.4">
      <c r="B17" s="5" t="str">
        <f>CHOOSE(Contents!$A$1,Support!B210,Support!C210)</f>
        <v>Чистый убыток от финансовых активов и обязательств, оцениваемых по справедливой стоимости через прибыль или убыток</v>
      </c>
      <c r="D17" s="20">
        <v>1838</v>
      </c>
      <c r="E17" s="12"/>
      <c r="F17" s="20">
        <v>-29</v>
      </c>
      <c r="G17" s="20">
        <v>621</v>
      </c>
      <c r="H17" s="12"/>
      <c r="I17" s="20">
        <v>178</v>
      </c>
      <c r="J17" s="20">
        <v>-486</v>
      </c>
      <c r="K17" s="12"/>
    </row>
    <row r="18" spans="2:11" x14ac:dyDescent="0.4">
      <c r="B18" s="5" t="str">
        <f>CHOOSE(Contents!$A$1,Support!B211,Support!C211)</f>
        <v>Прибыль от продажи дочернего предприятия</v>
      </c>
      <c r="D18" s="20">
        <v>-92</v>
      </c>
      <c r="E18" s="12"/>
      <c r="F18" s="20">
        <v>0</v>
      </c>
      <c r="G18" s="20">
        <v>-3828</v>
      </c>
      <c r="H18" s="12"/>
      <c r="I18" s="20">
        <v>0</v>
      </c>
      <c r="J18" s="20">
        <v>0</v>
      </c>
      <c r="K18" s="12"/>
    </row>
    <row r="19" spans="2:11" ht="25.5" x14ac:dyDescent="0.4">
      <c r="B19" s="5" t="str">
        <f>CHOOSE(Contents!$A$1,Support!B212,Support!C212)</f>
        <v>Восстановление обесценения ассоциированных компаний, учитываемых по методу долевого участия</v>
      </c>
      <c r="D19" s="20">
        <v>-295</v>
      </c>
      <c r="E19" s="12"/>
      <c r="F19" s="20">
        <v>0</v>
      </c>
      <c r="G19" s="11">
        <v>0</v>
      </c>
      <c r="H19" s="12"/>
      <c r="I19" s="20">
        <v>0</v>
      </c>
      <c r="J19" s="20"/>
      <c r="K19" s="12"/>
    </row>
    <row r="20" spans="2:11" ht="25.5" x14ac:dyDescent="0.4">
      <c r="B20" s="5" t="str">
        <f>CHOOSE(Contents!$A$1,Support!B213,Support!C213)</f>
        <v>Обесценение ассоциированных организаций и совместных предприятий, учитываемых по методу долевого участия</v>
      </c>
      <c r="D20" s="20">
        <v>0</v>
      </c>
      <c r="E20" s="12"/>
      <c r="F20" s="20">
        <v>0</v>
      </c>
      <c r="G20" s="11">
        <v>0</v>
      </c>
      <c r="H20" s="12"/>
      <c r="I20" s="20">
        <v>720</v>
      </c>
      <c r="J20" s="20">
        <v>713</v>
      </c>
      <c r="K20" s="12"/>
    </row>
    <row r="21" spans="2:11" ht="25.5" x14ac:dyDescent="0.4">
      <c r="B21" s="5" t="str">
        <f>CHOOSE(Contents!$A$1,Support!B215,Support!C215)</f>
        <v>Прибыль от переоценки ранее принадлежащих долей участия в совместных предприятиях и ассоциированных организациях</v>
      </c>
      <c r="D21" s="20">
        <v>-310</v>
      </c>
      <c r="E21" s="12"/>
      <c r="F21" s="11">
        <v>0</v>
      </c>
      <c r="G21" s="11">
        <v>0</v>
      </c>
      <c r="H21" s="12"/>
      <c r="I21" s="11">
        <v>0</v>
      </c>
      <c r="J21" s="11"/>
      <c r="K21" s="12"/>
    </row>
    <row r="22" spans="2:11" x14ac:dyDescent="0.4">
      <c r="B22" s="5" t="str">
        <f>CHOOSE(Contents!$A$1,Support!B216,Support!C216)</f>
        <v>Убыток от переоценки активов, предназначенных для продажи</v>
      </c>
      <c r="D22" s="20">
        <v>0</v>
      </c>
      <c r="E22" s="12"/>
      <c r="F22" s="11">
        <v>0</v>
      </c>
      <c r="G22" s="11">
        <v>0</v>
      </c>
      <c r="H22" s="12"/>
      <c r="I22" s="11">
        <v>0</v>
      </c>
      <c r="J22" s="11">
        <v>5794</v>
      </c>
      <c r="K22" s="12"/>
    </row>
    <row r="23" spans="2:11" s="29" customFormat="1" x14ac:dyDescent="0.4">
      <c r="B23" s="60" t="str">
        <f>CHOOSE(Contents!$A$1,Support!B217,Support!C217)</f>
        <v xml:space="preserve">Убыток от переоценки финансовых инструментов </v>
      </c>
      <c r="C23" s="1"/>
      <c r="D23" s="20">
        <v>4584</v>
      </c>
      <c r="E23" s="12"/>
      <c r="F23" s="20">
        <v>3886</v>
      </c>
      <c r="G23" s="20">
        <v>41473</v>
      </c>
      <c r="H23" s="12"/>
      <c r="I23" s="20">
        <v>622</v>
      </c>
      <c r="J23" s="20">
        <v>-237</v>
      </c>
      <c r="K23" s="12"/>
    </row>
    <row r="24" spans="2:11" x14ac:dyDescent="0.4">
      <c r="B24" s="5" t="str">
        <f>CHOOSE(Contents!$A$1,Support!B218,Support!C218)</f>
        <v>Курсовые разницы</v>
      </c>
      <c r="D24" s="20">
        <v>-1681</v>
      </c>
      <c r="E24" s="12"/>
      <c r="F24" s="20">
        <v>-1113</v>
      </c>
      <c r="G24" s="20">
        <v>1455</v>
      </c>
      <c r="H24" s="12"/>
      <c r="I24" s="20">
        <v>-3383</v>
      </c>
      <c r="J24" s="20">
        <v>-3150</v>
      </c>
      <c r="K24" s="12"/>
    </row>
    <row r="25" spans="2:11" ht="25.5" x14ac:dyDescent="0.4">
      <c r="B25" s="5" t="str">
        <f>CHOOSE(Contents!$A$1,Support!B219,Support!C219)</f>
        <v>Платежи, основанные на акциях, расчеты по которым производятся долевыми инструментами и денежными средствами</v>
      </c>
      <c r="D25" s="20">
        <v>-1098</v>
      </c>
      <c r="E25" s="12"/>
      <c r="F25" s="20">
        <v>2</v>
      </c>
      <c r="G25" s="20">
        <v>30</v>
      </c>
      <c r="H25" s="12"/>
      <c r="I25" s="20">
        <v>17</v>
      </c>
      <c r="J25" s="20">
        <v>1266</v>
      </c>
      <c r="K25" s="12"/>
    </row>
    <row r="26" spans="2:11" x14ac:dyDescent="0.4">
      <c r="B26" s="5" t="str">
        <f>CHOOSE(Contents!$A$1,Support!B220,Support!C220)</f>
        <v>Восстановление резервов в связи с истечением срока исковой давности</v>
      </c>
      <c r="D26" s="20">
        <v>-906</v>
      </c>
      <c r="E26" s="12"/>
      <c r="F26" s="20">
        <v>0</v>
      </c>
      <c r="G26" s="20">
        <v>-1215</v>
      </c>
      <c r="H26" s="12"/>
      <c r="I26" s="20">
        <v>0</v>
      </c>
      <c r="J26" s="20">
        <v>0</v>
      </c>
      <c r="K26" s="12"/>
    </row>
    <row r="27" spans="2:11" x14ac:dyDescent="0.4">
      <c r="B27" s="5" t="str">
        <f>CHOOSE(Contents!$A$1,Support!B221,Support!C221)</f>
        <v>Прочие неденежные статьи</v>
      </c>
      <c r="D27" s="20">
        <v>295</v>
      </c>
      <c r="E27" s="12"/>
      <c r="F27" s="20">
        <v>-46</v>
      </c>
      <c r="G27" s="20">
        <v>690</v>
      </c>
      <c r="H27" s="12"/>
      <c r="I27" s="20">
        <v>-7</v>
      </c>
      <c r="J27" s="20">
        <v>84</v>
      </c>
      <c r="K27" s="12"/>
    </row>
    <row r="28" spans="2:11" x14ac:dyDescent="0.4">
      <c r="B28" s="5" t="str">
        <f>CHOOSE(Contents!$A$1,Support!B223,Support!C223)</f>
        <v>Прочие внереализационные расходы</v>
      </c>
      <c r="D28" s="20">
        <v>0</v>
      </c>
      <c r="E28" s="12"/>
      <c r="F28" s="20">
        <v>0</v>
      </c>
      <c r="G28" s="20">
        <v>0</v>
      </c>
      <c r="H28" s="12"/>
      <c r="I28" s="20">
        <v>0</v>
      </c>
      <c r="J28" s="20"/>
      <c r="K28" s="12"/>
    </row>
    <row r="29" spans="2:11" x14ac:dyDescent="0.4">
      <c r="B29" s="146" t="str">
        <f>CHOOSE(Contents!$A$1,Support!B224,Support!C224)</f>
        <v xml:space="preserve">Изменения в операционных активах и обязательствах </v>
      </c>
      <c r="D29" s="20"/>
      <c r="E29" s="12"/>
      <c r="F29" s="20"/>
      <c r="G29" s="20"/>
      <c r="H29" s="12"/>
      <c r="I29" s="20"/>
      <c r="J29" s="20"/>
      <c r="K29" s="12"/>
    </row>
    <row r="30" spans="2:11" s="109" customFormat="1" x14ac:dyDescent="0.4">
      <c r="B30" s="5" t="str">
        <f>CHOOSE(Contents!$A$1,Support!B227,Support!C227)</f>
        <v>Увеличение дебиторской задолженности</v>
      </c>
      <c r="C30" s="1"/>
      <c r="D30" s="20">
        <v>-980</v>
      </c>
      <c r="E30" s="12"/>
      <c r="F30" s="20">
        <v>4328</v>
      </c>
      <c r="G30" s="20">
        <v>-3013</v>
      </c>
      <c r="H30" s="12"/>
      <c r="I30" s="20">
        <v>1911</v>
      </c>
      <c r="J30" s="20">
        <v>-2431</v>
      </c>
      <c r="K30" s="12"/>
    </row>
    <row r="31" spans="2:11" x14ac:dyDescent="0.4">
      <c r="B31" s="5" t="str">
        <f>CHOOSE(Contents!$A$1,Support!B228,Support!C228)</f>
        <v>Увеличение расходов будущих периодов и авансов поставщикам</v>
      </c>
      <c r="D31" s="20">
        <v>-1132</v>
      </c>
      <c r="E31" s="12"/>
      <c r="F31" s="20">
        <v>-1015</v>
      </c>
      <c r="G31" s="20">
        <v>-686</v>
      </c>
      <c r="H31" s="12"/>
      <c r="I31" s="20">
        <v>-2217</v>
      </c>
      <c r="J31" s="20">
        <v>-323</v>
      </c>
      <c r="K31" s="12"/>
    </row>
    <row r="32" spans="2:11" x14ac:dyDescent="0.4">
      <c r="B32" s="5" t="str">
        <f>CHOOSE(Contents!$A$1,Support!B229,Support!C229)</f>
        <v>(Увеличение)/уменьшение запасов и прочих активов</v>
      </c>
      <c r="D32" s="20">
        <v>-441</v>
      </c>
      <c r="E32" s="12"/>
      <c r="F32" s="20">
        <v>-1319</v>
      </c>
      <c r="G32" s="20">
        <v>144</v>
      </c>
      <c r="H32" s="12"/>
      <c r="I32" s="20">
        <v>213</v>
      </c>
      <c r="J32" s="20">
        <v>-565</v>
      </c>
      <c r="K32" s="12"/>
    </row>
    <row r="33" spans="1:11" x14ac:dyDescent="0.4">
      <c r="B33" s="5" t="str">
        <f>CHOOSE(Contents!$A$1,Support!B230,Support!C230)</f>
        <v>Увеличение краткосрочных обязательств и начисленных расходов</v>
      </c>
      <c r="D33" s="20">
        <v>7284</v>
      </c>
      <c r="E33" s="12"/>
      <c r="F33" s="20">
        <v>2181</v>
      </c>
      <c r="G33" s="20">
        <v>7641</v>
      </c>
      <c r="H33" s="12"/>
      <c r="I33" s="20">
        <v>-90</v>
      </c>
      <c r="J33" s="20">
        <v>-824</v>
      </c>
      <c r="K33" s="12"/>
    </row>
    <row r="34" spans="1:11" x14ac:dyDescent="0.4">
      <c r="B34" s="5" t="str">
        <f>CHOOSE(Contents!$A$1,Support!B231,Support!C231)</f>
        <v>(Увеличение)/уменьшение прочих внеоборотных активов</v>
      </c>
      <c r="D34" s="20">
        <v>-202</v>
      </c>
      <c r="E34" s="12"/>
      <c r="F34" s="20">
        <v>11</v>
      </c>
      <c r="G34" s="20">
        <v>31</v>
      </c>
      <c r="H34" s="12"/>
      <c r="I34" s="20">
        <v>-67</v>
      </c>
      <c r="J34" s="20">
        <v>-232</v>
      </c>
      <c r="K34" s="12"/>
    </row>
    <row r="35" spans="1:11" x14ac:dyDescent="0.4">
      <c r="B35" s="5" t="str">
        <f>CHOOSE(Contents!$A$1,Support!B232,Support!C232)</f>
        <v>Увеличение отложенной выручки и авансов клиентов</v>
      </c>
      <c r="D35" s="20">
        <v>39</v>
      </c>
      <c r="E35" s="12"/>
      <c r="F35" s="20">
        <v>-229</v>
      </c>
      <c r="G35" s="20">
        <v>788</v>
      </c>
      <c r="H35" s="12"/>
      <c r="I35" s="20">
        <v>-824</v>
      </c>
      <c r="J35" s="20">
        <v>1331</v>
      </c>
      <c r="K35" s="12"/>
    </row>
    <row r="36" spans="1:11" s="29" customFormat="1" ht="25.5" x14ac:dyDescent="0.4">
      <c r="B36" s="60" t="str">
        <f>CHOOSE(Contents!$A$1,Support!B233,Support!C233)</f>
        <v>Увеличение финансовых активов, оцениваемых по справедливой стоимости через прибыль или убыток</v>
      </c>
      <c r="C36" s="1"/>
      <c r="D36" s="20">
        <v>-239</v>
      </c>
      <c r="E36" s="12"/>
      <c r="F36" s="20">
        <v>0</v>
      </c>
      <c r="G36" s="20">
        <v>0</v>
      </c>
      <c r="H36" s="12"/>
      <c r="I36" s="20">
        <v>0</v>
      </c>
      <c r="J36" s="20">
        <v>0</v>
      </c>
      <c r="K36" s="12"/>
    </row>
    <row r="37" spans="1:11" ht="26.25" x14ac:dyDescent="0.4">
      <c r="B37" s="21" t="str">
        <f>CHOOSE(Contents!$A$1,Support!B234,Support!C234)</f>
        <v xml:space="preserve">Денежные потоки от операционной деятельности до уплаты процентов и налога на прибыль </v>
      </c>
      <c r="D37" s="15">
        <f>SUM(D6:D36)</f>
        <v>4479</v>
      </c>
      <c r="E37" s="12"/>
      <c r="F37" s="15">
        <f>SUM(F6:F36)</f>
        <v>3202</v>
      </c>
      <c r="G37" s="15">
        <f>SUM(G6:G36)</f>
        <v>4861</v>
      </c>
      <c r="H37" s="12"/>
      <c r="I37" s="15">
        <f>SUM(I6:I36)</f>
        <v>10104</v>
      </c>
      <c r="J37" s="15">
        <f>SUM(J6:J36)</f>
        <v>22235</v>
      </c>
      <c r="K37" s="12"/>
    </row>
    <row r="38" spans="1:11" x14ac:dyDescent="0.4">
      <c r="B38" s="5" t="str">
        <f>CHOOSE(Contents!$A$1,Support!B237,Support!C237)</f>
        <v>Проценты полученные</v>
      </c>
      <c r="D38" s="20">
        <v>4106</v>
      </c>
      <c r="E38" s="12"/>
      <c r="F38" s="11">
        <v>2553</v>
      </c>
      <c r="G38" s="11">
        <v>5390</v>
      </c>
      <c r="H38" s="12"/>
      <c r="I38" s="20">
        <v>2834</v>
      </c>
      <c r="J38" s="20">
        <v>5415</v>
      </c>
      <c r="K38" s="12"/>
    </row>
    <row r="39" spans="1:11" x14ac:dyDescent="0.4">
      <c r="B39" s="5" t="str">
        <f>CHOOSE(Contents!$A$1,Support!B238,Support!C238)</f>
        <v>Проценты уплаченные</v>
      </c>
      <c r="D39" s="20">
        <v>-6786</v>
      </c>
      <c r="E39" s="12"/>
      <c r="F39" s="11">
        <v>-3901</v>
      </c>
      <c r="G39" s="11">
        <v>-20509</v>
      </c>
      <c r="H39" s="12"/>
      <c r="I39" s="20">
        <v>-14668</v>
      </c>
      <c r="J39" s="20">
        <v>-20073</v>
      </c>
      <c r="K39" s="12"/>
    </row>
    <row r="40" spans="1:11" x14ac:dyDescent="0.4">
      <c r="B40" s="5" t="str">
        <f>CHOOSE(Contents!$A$1,Support!B239,Support!C239)</f>
        <v>Налог на прибыль уплаченный</v>
      </c>
      <c r="D40" s="20">
        <v>-529</v>
      </c>
      <c r="E40" s="12"/>
      <c r="F40" s="11">
        <v>-164</v>
      </c>
      <c r="G40" s="11">
        <v>-438</v>
      </c>
      <c r="H40" s="12"/>
      <c r="I40" s="11">
        <v>-3496</v>
      </c>
      <c r="J40" s="11">
        <v>-4585</v>
      </c>
      <c r="K40" s="12"/>
    </row>
    <row r="41" spans="1:11" ht="13.5" thickBot="1" x14ac:dyDescent="0.45">
      <c r="B41" s="24" t="str">
        <f>CHOOSE(Contents!$A$1,Support!B240,Support!C240)</f>
        <v>Чистые денежные средства, полученные от операционной деятельности</v>
      </c>
      <c r="D41" s="25">
        <f>SUM(D37:D40)</f>
        <v>1270</v>
      </c>
      <c r="E41" s="12"/>
      <c r="F41" s="25">
        <f>SUM(F37:F40)</f>
        <v>1690</v>
      </c>
      <c r="G41" s="25">
        <f>SUM(G37:G40)</f>
        <v>-10696</v>
      </c>
      <c r="H41" s="12"/>
      <c r="I41" s="25">
        <f>SUM(I37:I40)</f>
        <v>-5226</v>
      </c>
      <c r="J41" s="25">
        <f>SUM(J37:J40)</f>
        <v>2992</v>
      </c>
      <c r="K41" s="12"/>
    </row>
    <row r="42" spans="1:11" ht="13.15" x14ac:dyDescent="0.4">
      <c r="B42" s="16" t="str">
        <f>CHOOSE(Contents!$A$1,Support!B241,Support!C241)</f>
        <v>Денежные потоки от инвестиционной деятельности</v>
      </c>
      <c r="D42" s="23"/>
      <c r="E42" s="12"/>
      <c r="F42" s="23"/>
      <c r="G42" s="23"/>
      <c r="H42" s="12"/>
      <c r="I42" s="23"/>
      <c r="J42" s="23"/>
      <c r="K42" s="12"/>
    </row>
    <row r="43" spans="1:11" ht="25.5" x14ac:dyDescent="0.4">
      <c r="A43" s="29"/>
      <c r="B43" s="5" t="str">
        <f>CHOOSE(Contents!$A$1,Support!B242,Support!C242)</f>
        <v>Денежные средства, уплаченные за основные средства, по продолжающейся деятельности</v>
      </c>
      <c r="D43" s="20">
        <v>-21173</v>
      </c>
      <c r="E43" s="12"/>
      <c r="F43" s="11">
        <v>-6831</v>
      </c>
      <c r="G43" s="11">
        <v>-15345</v>
      </c>
      <c r="H43" s="12"/>
      <c r="I43" s="11">
        <v>-2626</v>
      </c>
      <c r="J43" s="11">
        <v>-13226</v>
      </c>
      <c r="K43" s="12"/>
    </row>
    <row r="44" spans="1:11" x14ac:dyDescent="0.4">
      <c r="A44" s="29"/>
      <c r="B44" s="5" t="str">
        <f>CHOOSE(Contents!$A$1,Support!B243,Support!C243)</f>
        <v>Денежные средства, полученные от продажи основных средств</v>
      </c>
      <c r="D44" s="20"/>
      <c r="E44" s="12"/>
      <c r="F44" s="11"/>
      <c r="G44" s="11"/>
      <c r="H44" s="12"/>
      <c r="I44" s="11"/>
      <c r="J44" s="11">
        <v>478</v>
      </c>
      <c r="K44" s="12"/>
    </row>
    <row r="45" spans="1:11" ht="25.5" x14ac:dyDescent="0.4">
      <c r="A45" s="29"/>
      <c r="B45" s="5" t="str">
        <f>CHOOSE(Contents!$A$1,Support!B244,Support!C244)</f>
        <v>Денежные средства, уплаченные за нематериальные активы, по продолжающейся деятельности</v>
      </c>
      <c r="D45" s="20">
        <v>-11231</v>
      </c>
      <c r="E45" s="12"/>
      <c r="F45" s="11">
        <v>-5851</v>
      </c>
      <c r="G45" s="11">
        <v>-11579</v>
      </c>
      <c r="H45" s="12"/>
      <c r="I45" s="11">
        <v>-4618</v>
      </c>
      <c r="J45" s="11">
        <v>-11701</v>
      </c>
      <c r="K45" s="12"/>
    </row>
    <row r="46" spans="1:11" ht="17.25" customHeight="1" x14ac:dyDescent="0.4">
      <c r="A46" s="29"/>
      <c r="B46" s="60" t="str">
        <f>CHOOSE(Contents!$A$1,Support!B247,Support!C247)</f>
        <v>Дивиденды и прочие доходы, полученные от инвестиций</v>
      </c>
      <c r="D46" s="20">
        <v>109</v>
      </c>
      <c r="E46" s="12"/>
      <c r="F46" s="11">
        <v>39</v>
      </c>
      <c r="G46" s="11">
        <v>133</v>
      </c>
      <c r="H46" s="12"/>
      <c r="I46" s="11">
        <v>14564</v>
      </c>
      <c r="J46" s="11">
        <v>15979</v>
      </c>
      <c r="K46" s="12"/>
    </row>
    <row r="47" spans="1:11" x14ac:dyDescent="0.4">
      <c r="A47" s="29"/>
      <c r="B47" s="5" t="str">
        <f>CHOOSE(Contents!$A$1,Support!B235,Support!C235)</f>
        <v>Дивиденды, полученные от объектов инвестиций венчурного капитала</v>
      </c>
      <c r="D47" s="20">
        <v>35</v>
      </c>
      <c r="E47" s="12"/>
      <c r="F47" s="11">
        <v>27</v>
      </c>
      <c r="G47" s="11">
        <v>33</v>
      </c>
      <c r="H47" s="12"/>
      <c r="I47" s="11">
        <v>0</v>
      </c>
      <c r="J47" s="11">
        <v>9</v>
      </c>
      <c r="K47" s="12"/>
    </row>
    <row r="48" spans="1:11" x14ac:dyDescent="0.4">
      <c r="B48" s="5" t="str">
        <f>CHOOSE(Contents!$A$1,Support!B248,Support!C248)</f>
        <v>Займы выданные</v>
      </c>
      <c r="D48" s="20">
        <v>-625</v>
      </c>
      <c r="E48" s="12"/>
      <c r="F48" s="11">
        <v>-333</v>
      </c>
      <c r="G48" s="11">
        <v>-602</v>
      </c>
      <c r="H48" s="12"/>
      <c r="I48" s="11">
        <v>-2849</v>
      </c>
      <c r="J48" s="11">
        <v>-13684</v>
      </c>
      <c r="K48" s="12"/>
    </row>
    <row r="49" spans="2:11" x14ac:dyDescent="0.4">
      <c r="B49" s="5" t="str">
        <f>CHOOSE(Contents!$A$1,Support!B249,Support!C249)</f>
        <v>Погашение займов выданных</v>
      </c>
      <c r="D49" s="20">
        <v>202</v>
      </c>
      <c r="E49" s="12"/>
      <c r="F49" s="11">
        <v>85</v>
      </c>
      <c r="G49" s="11">
        <v>307</v>
      </c>
      <c r="H49" s="12"/>
      <c r="I49" s="11">
        <v>260</v>
      </c>
      <c r="J49" s="11">
        <v>15658</v>
      </c>
      <c r="K49" s="12"/>
    </row>
    <row r="50" spans="2:11" ht="25.5" x14ac:dyDescent="0.4">
      <c r="B50" s="5" t="str">
        <f>CHOOSE(Contents!$A$1,Support!B250,Support!C250)</f>
        <v>Денежные средства, уплаченные за приобретение дочерних организаций, за вычетом полученных денежных средств</v>
      </c>
      <c r="D50" s="20">
        <v>-6747</v>
      </c>
      <c r="E50" s="12"/>
      <c r="F50" s="11">
        <v>-4717</v>
      </c>
      <c r="G50" s="11">
        <v>-6672</v>
      </c>
      <c r="H50" s="12"/>
      <c r="I50" s="11">
        <v>275</v>
      </c>
      <c r="J50" s="11">
        <v>275</v>
      </c>
      <c r="K50" s="12"/>
    </row>
    <row r="51" spans="2:11" x14ac:dyDescent="0.4">
      <c r="B51" s="5" t="str">
        <f>CHOOSE(Contents!$A$1,Support!B252,Support!C252)</f>
        <v>Денежные средства, уплаченные за приобретение финансовых активов</v>
      </c>
      <c r="D51" s="11"/>
      <c r="E51" s="12"/>
      <c r="F51" s="11">
        <v>-510</v>
      </c>
      <c r="G51" s="11">
        <v>-510</v>
      </c>
      <c r="H51" s="12"/>
      <c r="I51" s="11">
        <v>0</v>
      </c>
      <c r="J51" s="11">
        <v>0</v>
      </c>
      <c r="K51" s="12"/>
    </row>
    <row r="52" spans="2:11" x14ac:dyDescent="0.4">
      <c r="B52" s="5" t="str">
        <f>CHOOSE(Contents!$A$1,Support!B251,Support!C251)</f>
        <v>Денежные средства, полученные  от продажи дочерних организаций</v>
      </c>
      <c r="D52" s="20">
        <v>8768</v>
      </c>
      <c r="E52" s="12"/>
      <c r="F52" s="11">
        <v>3722</v>
      </c>
      <c r="G52" s="11">
        <v>3727</v>
      </c>
      <c r="H52" s="12"/>
      <c r="I52" s="11">
        <v>0</v>
      </c>
      <c r="J52" s="11">
        <v>-420</v>
      </c>
      <c r="K52" s="12"/>
    </row>
    <row r="53" spans="2:11" ht="25.5" x14ac:dyDescent="0.4">
      <c r="B53" s="5" t="str">
        <f>CHOOSE(Contents!$A$1,Support!B255,Support!C255)</f>
        <v>Денежные средства, уплаченные за приобретение долгосрочных прав аренды, за вычетом полученных денежных средств</v>
      </c>
      <c r="D53" s="20">
        <v>-2673</v>
      </c>
      <c r="E53" s="12"/>
      <c r="F53" s="11">
        <v>-245</v>
      </c>
      <c r="G53" s="11">
        <v>-245</v>
      </c>
      <c r="H53" s="12"/>
      <c r="I53" s="11">
        <v>0</v>
      </c>
      <c r="J53" s="11">
        <v>0</v>
      </c>
      <c r="K53" s="12"/>
    </row>
    <row r="54" spans="2:11" x14ac:dyDescent="0.4">
      <c r="B54" s="5" t="str">
        <f>CHOOSE(Contents!$A$1,Support!B253,Support!C253)</f>
        <v>Денежные средства, полученные от продажи финансовых активов</v>
      </c>
      <c r="D54" s="20">
        <v>0</v>
      </c>
      <c r="E54" s="12"/>
      <c r="F54" s="11">
        <v>109</v>
      </c>
      <c r="G54" s="11">
        <v>465</v>
      </c>
      <c r="H54" s="12"/>
      <c r="I54" s="11">
        <v>0</v>
      </c>
      <c r="J54" s="11">
        <v>0</v>
      </c>
      <c r="K54" s="12"/>
    </row>
    <row r="55" spans="2:11" s="29" customFormat="1" x14ac:dyDescent="0.4">
      <c r="B55" s="60" t="str">
        <f>CHOOSE(Contents!$A$1,Support!B259,Support!C259)</f>
        <v>Выбытие денежных средств от выбытия дочерних предприятий</v>
      </c>
      <c r="C55" s="1"/>
      <c r="D55" s="20">
        <v>-90</v>
      </c>
      <c r="E55" s="12"/>
      <c r="F55" s="11">
        <v>0</v>
      </c>
      <c r="G55" s="11">
        <v>-146</v>
      </c>
      <c r="H55" s="12"/>
      <c r="I55" s="11">
        <v>-420</v>
      </c>
      <c r="J55" s="11">
        <v>0</v>
      </c>
      <c r="K55" s="12"/>
    </row>
    <row r="56" spans="2:11" ht="25.5" x14ac:dyDescent="0.4">
      <c r="B56" s="5" t="str">
        <f>CHOOSE(Contents!$A$1,Support!B260,Support!C260)</f>
        <v>Денежные средства, уплаченные за инвестиции в ассоциированные организации и совместные предприятия, учитываемые по методу долевого участия</v>
      </c>
      <c r="D56" s="20">
        <v>-11625</v>
      </c>
      <c r="E56" s="12"/>
      <c r="F56" s="11">
        <v>-1550</v>
      </c>
      <c r="G56" s="11">
        <v>-2500</v>
      </c>
      <c r="H56" s="12"/>
      <c r="I56" s="11">
        <v>-95</v>
      </c>
      <c r="J56" s="11">
        <v>-88</v>
      </c>
      <c r="K56" s="12"/>
    </row>
    <row r="57" spans="2:11" ht="13.5" thickBot="1" x14ac:dyDescent="0.45">
      <c r="B57" s="24" t="str">
        <f>CHOOSE(Contents!$A$1,Support!B261,Support!C261)</f>
        <v>Чистые денежные средства, использованные в инвестиционной деятельности</v>
      </c>
      <c r="D57" s="25">
        <f>SUM(D43:D56)</f>
        <v>-45050</v>
      </c>
      <c r="E57" s="12"/>
      <c r="F57" s="25">
        <f>SUM(F43:F56)</f>
        <v>-16055</v>
      </c>
      <c r="G57" s="25">
        <f>SUM(G43:G56)</f>
        <v>-32934</v>
      </c>
      <c r="H57" s="12"/>
      <c r="I57" s="25">
        <f>SUM(I43:I56)</f>
        <v>4491</v>
      </c>
      <c r="J57" s="25">
        <f>SUM(J43:J56)</f>
        <v>-6720</v>
      </c>
      <c r="K57" s="12"/>
    </row>
    <row r="58" spans="2:11" ht="13.15" x14ac:dyDescent="0.4">
      <c r="B58" s="16" t="str">
        <f>CHOOSE(Contents!$A$1,Support!B262,Support!C262)</f>
        <v>Денежные потоки от финансовой деятельности</v>
      </c>
      <c r="D58" s="23"/>
      <c r="E58" s="12"/>
      <c r="F58" s="23"/>
      <c r="G58" s="23"/>
      <c r="H58" s="12"/>
      <c r="I58" s="23"/>
      <c r="J58" s="23"/>
      <c r="K58" s="12"/>
    </row>
    <row r="59" spans="2:11" x14ac:dyDescent="0.4">
      <c r="B59" s="5" t="str">
        <f>CHOOSE(Contents!$A$1,Support!B263,Support!C263)</f>
        <v>Погашение обязательств по аренде</v>
      </c>
      <c r="D59" s="20">
        <v>-3763</v>
      </c>
      <c r="E59" s="12"/>
      <c r="F59" s="11">
        <v>-2095</v>
      </c>
      <c r="G59" s="11">
        <v>-4368</v>
      </c>
      <c r="H59" s="12"/>
      <c r="I59" s="11">
        <v>-2373</v>
      </c>
      <c r="J59" s="11">
        <v>-4828</v>
      </c>
      <c r="K59" s="12"/>
    </row>
    <row r="60" spans="2:11" x14ac:dyDescent="0.4">
      <c r="B60" s="5" t="str">
        <f>CHOOSE(Contents!$A$1,Support!B264,Support!C264)</f>
        <v>Займы полученные</v>
      </c>
      <c r="D60" s="20">
        <v>64467</v>
      </c>
      <c r="E60" s="12"/>
      <c r="F60" s="11">
        <v>0</v>
      </c>
      <c r="G60" s="11">
        <v>39966</v>
      </c>
      <c r="H60" s="12"/>
      <c r="I60" s="11">
        <v>18350</v>
      </c>
      <c r="J60" s="11">
        <v>22350</v>
      </c>
      <c r="K60" s="12"/>
    </row>
    <row r="61" spans="2:11" x14ac:dyDescent="0.4">
      <c r="B61" s="5" t="str">
        <f>CHOOSE(Contents!$A$1,Support!B265,Support!C265)</f>
        <v>Займы погашенные</v>
      </c>
      <c r="D61" s="20">
        <v>-14470</v>
      </c>
      <c r="E61" s="12"/>
      <c r="F61" s="11">
        <v>-3471</v>
      </c>
      <c r="G61" s="11">
        <v>-14340</v>
      </c>
      <c r="H61" s="12"/>
      <c r="I61" s="11">
        <v>-117684</v>
      </c>
      <c r="J61" s="11">
        <v>-120994</v>
      </c>
      <c r="K61" s="12"/>
    </row>
    <row r="62" spans="2:11" x14ac:dyDescent="0.4">
      <c r="B62" s="5" t="str">
        <f>CHOOSE(Contents!$A$1,Support!B266,Support!C266)</f>
        <v>Выпуск акций</v>
      </c>
      <c r="D62" s="20">
        <v>0</v>
      </c>
      <c r="E62" s="12"/>
      <c r="F62" s="11">
        <v>0</v>
      </c>
      <c r="G62" s="11">
        <v>0</v>
      </c>
      <c r="H62" s="12"/>
      <c r="I62" s="11">
        <v>112100</v>
      </c>
      <c r="J62" s="11">
        <v>112100</v>
      </c>
      <c r="K62" s="12"/>
    </row>
    <row r="63" spans="2:11" ht="11.25" customHeight="1" x14ac:dyDescent="0.4">
      <c r="B63" s="5" t="str">
        <f>CHOOSE(Contents!$A$1,Support!B270,Support!C270)</f>
        <v>Денежные средства, уплаченные за неконтролирующие доли участия в дочерних организациях</v>
      </c>
      <c r="D63" s="20">
        <v>-200</v>
      </c>
      <c r="E63" s="12"/>
      <c r="F63" s="11">
        <v>-250</v>
      </c>
      <c r="G63" s="11">
        <v>-421</v>
      </c>
      <c r="H63" s="12"/>
      <c r="I63" s="11">
        <v>0</v>
      </c>
      <c r="J63" s="11">
        <v>0</v>
      </c>
      <c r="K63" s="12"/>
    </row>
    <row r="64" spans="2:11" ht="11.25" customHeight="1" x14ac:dyDescent="0.4">
      <c r="B64" s="5" t="str">
        <f>CHOOSE(Contents!$A$1,Support!B271,Support!C271)</f>
        <v>Обеспечение фьючерсов</v>
      </c>
      <c r="D64" s="20">
        <v>0</v>
      </c>
      <c r="E64" s="12"/>
      <c r="F64" s="11">
        <v>0</v>
      </c>
      <c r="G64" s="11">
        <v>0</v>
      </c>
      <c r="H64" s="12"/>
      <c r="I64" s="11">
        <v>-232</v>
      </c>
      <c r="J64" s="11">
        <v>-186</v>
      </c>
      <c r="K64" s="12"/>
    </row>
    <row r="65" spans="2:11" x14ac:dyDescent="0.4">
      <c r="B65" s="5" t="str">
        <f>CHOOSE(Contents!$A$1,Support!B272,Support!C272)</f>
        <v>Дивиденды, уплаченные неконтролирующим акционерам дочерних организаций</v>
      </c>
      <c r="D65" s="20">
        <v>-14</v>
      </c>
      <c r="E65" s="12"/>
      <c r="F65" s="11">
        <v>0</v>
      </c>
      <c r="G65" s="11">
        <v>-69</v>
      </c>
      <c r="H65" s="12"/>
      <c r="I65" s="11">
        <v>0</v>
      </c>
      <c r="J65" s="11">
        <v>-74</v>
      </c>
      <c r="K65" s="12"/>
    </row>
    <row r="66" spans="2:11" ht="13.5" thickBot="1" x14ac:dyDescent="0.45">
      <c r="B66" s="24" t="str">
        <f>CHOOSE(Contents!$A$1,Support!B274,Support!C274)</f>
        <v>Чистые денежные средства, полученные от финансовой деятельности</v>
      </c>
      <c r="D66" s="25">
        <f>SUM(D59:D65)</f>
        <v>46020</v>
      </c>
      <c r="E66" s="12"/>
      <c r="F66" s="25">
        <f>SUM(F59:F65)</f>
        <v>-5816</v>
      </c>
      <c r="G66" s="25">
        <f>SUM(G59:G65)</f>
        <v>20768</v>
      </c>
      <c r="H66" s="12"/>
      <c r="I66" s="25">
        <f>SUM(I59:I65)</f>
        <v>10161</v>
      </c>
      <c r="J66" s="25">
        <f>SUM(J59:J65)</f>
        <v>8368</v>
      </c>
      <c r="K66" s="12"/>
    </row>
    <row r="67" spans="2:11" ht="13.15" x14ac:dyDescent="0.4">
      <c r="B67" s="26" t="str">
        <f>CHOOSE(Contents!$A$1,Support!B275,Support!C275)</f>
        <v>Чистое увеличение денежных средств и их эквивалентов</v>
      </c>
      <c r="D67" s="27">
        <f>SUM(D66,D57,D41)</f>
        <v>2240</v>
      </c>
      <c r="E67" s="12"/>
      <c r="F67" s="27">
        <f>SUM(F66,F57,F41)</f>
        <v>-20181</v>
      </c>
      <c r="G67" s="27">
        <f>SUM(G66,G57,G41)</f>
        <v>-22862</v>
      </c>
      <c r="H67" s="12"/>
      <c r="I67" s="27">
        <f>SUM(I66,I57,I41)</f>
        <v>9426</v>
      </c>
      <c r="J67" s="27">
        <f>SUM(J66,J57,J41)</f>
        <v>4640</v>
      </c>
      <c r="K67" s="12"/>
    </row>
    <row r="68" spans="2:11" x14ac:dyDescent="0.4">
      <c r="B68" s="5" t="str">
        <f>CHOOSE(Contents!$A$1,Support!B276,Support!C276)</f>
        <v>Влияние изменений валютных курсов на денежные средства и их эквиваленты</v>
      </c>
      <c r="D68" s="20">
        <v>156</v>
      </c>
      <c r="E68" s="12"/>
      <c r="F68" s="11">
        <v>-21</v>
      </c>
      <c r="G68" s="11">
        <v>-33</v>
      </c>
      <c r="H68" s="12"/>
      <c r="I68" s="11">
        <v>80</v>
      </c>
      <c r="J68" s="11">
        <v>-63</v>
      </c>
      <c r="K68" s="12"/>
    </row>
    <row r="69" spans="2:11" ht="25.5" x14ac:dyDescent="0.4">
      <c r="B69" s="5" t="str">
        <f>CHOOSE(Contents!$A$1,Support!B277,Support!C277)</f>
        <v>Изменение резерва под ожидаемые кредитные убытки по денежным средствам с ограниченным правом использования</v>
      </c>
      <c r="D69" s="20">
        <v>-22</v>
      </c>
      <c r="E69" s="12"/>
      <c r="F69" s="11"/>
      <c r="G69" s="11">
        <v>25</v>
      </c>
      <c r="H69" s="12"/>
      <c r="I69" s="11">
        <v>0</v>
      </c>
      <c r="J69" s="11">
        <v>3</v>
      </c>
      <c r="K69" s="12"/>
    </row>
    <row r="70" spans="2:11" ht="25.5" x14ac:dyDescent="0.4">
      <c r="B70" s="5" t="str">
        <f>CHOOSE(Contents!$A$1,Support!B278,Support!C278)</f>
        <v>Денежные средства и их эквиваленты, включённые в состав активов, предназначенных для продажи</v>
      </c>
      <c r="D70" s="20">
        <v>161</v>
      </c>
      <c r="E70" s="12"/>
      <c r="F70" s="11"/>
      <c r="G70" s="11">
        <v>0</v>
      </c>
      <c r="H70" s="12"/>
      <c r="I70" s="11">
        <v>-185</v>
      </c>
      <c r="J70" s="11">
        <v>-245</v>
      </c>
      <c r="K70" s="12"/>
    </row>
    <row r="71" spans="2:11" s="29" customFormat="1" x14ac:dyDescent="0.4">
      <c r="B71" s="60" t="str">
        <f>CHOOSE(Contents!$A$1,Support!B279,Support!C279)</f>
        <v>Денежные средства и их эквиваленты на начало периода</v>
      </c>
      <c r="C71" s="1"/>
      <c r="D71" s="20">
        <v>48759</v>
      </c>
      <c r="E71" s="12"/>
      <c r="F71" s="11">
        <v>51294</v>
      </c>
      <c r="G71" s="11">
        <v>51294</v>
      </c>
      <c r="H71" s="12"/>
      <c r="I71" s="11">
        <v>28424</v>
      </c>
      <c r="J71" s="11">
        <v>28424</v>
      </c>
      <c r="K71" s="12"/>
    </row>
    <row r="72" spans="2:11" s="29" customFormat="1" ht="13.5" thickBot="1" x14ac:dyDescent="0.45">
      <c r="B72" s="49" t="str">
        <f>CHOOSE(Contents!$A$1,Support!B280,Support!C280)</f>
        <v>Денежные средства и их эквиваленты на конец периода</v>
      </c>
      <c r="C72" s="1"/>
      <c r="D72" s="50">
        <f t="shared" ref="D72:J72" si="0">SUM(D67:D71)</f>
        <v>51294</v>
      </c>
      <c r="E72" s="12"/>
      <c r="F72" s="50">
        <f t="shared" ref="F72" si="1">SUM(F67:F71)</f>
        <v>31092</v>
      </c>
      <c r="G72" s="50">
        <f t="shared" si="0"/>
        <v>28424</v>
      </c>
      <c r="H72" s="12"/>
      <c r="I72" s="50">
        <f t="shared" si="0"/>
        <v>37745</v>
      </c>
      <c r="J72" s="50">
        <f t="shared" si="0"/>
        <v>32759</v>
      </c>
      <c r="K72" s="12"/>
    </row>
    <row r="73" spans="2:11" x14ac:dyDescent="0.35">
      <c r="D73" s="12">
        <f>'BS (IFRS)'!D23-D72</f>
        <v>0</v>
      </c>
      <c r="E73" s="37"/>
      <c r="F73" s="12"/>
      <c r="G73" s="12">
        <f>'BS (IFRS)'!F23-G72</f>
        <v>0</v>
      </c>
      <c r="I73" s="12">
        <f>'BS (IFRS)'!H23-I72</f>
        <v>0</v>
      </c>
      <c r="J73" s="12">
        <f>'BS (IFRS)'!I23-J72</f>
        <v>0</v>
      </c>
    </row>
  </sheetData>
  <hyperlinks>
    <hyperlink ref="A1" location="Contents!A1" display="Back" xr:uid="{861DFDAD-FFC6-4E88-BD22-70E21C28D703}"/>
  </hyperlinks>
  <pageMargins left="0.7" right="0.7" top="0.75" bottom="0.75" header="0.3" footer="0.3"/>
  <pageSetup paperSize="9" orientation="portrait" r:id="rId1"/>
  <customProperties>
    <customPr name="_pios_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J36"/>
  <sheetViews>
    <sheetView showGridLines="0" tabSelected="1" zoomScale="80" zoomScaleNormal="80" workbookViewId="0">
      <pane xSplit="2" ySplit="4" topLeftCell="C5" activePane="bottomRight" state="frozen"/>
      <selection activeCell="L62" sqref="L62"/>
      <selection pane="topRight" activeCell="L62" sqref="L62"/>
      <selection pane="bottomLeft" activeCell="L62" sqref="L62"/>
      <selection pane="bottomRight" activeCell="B42" sqref="B42"/>
    </sheetView>
  </sheetViews>
  <sheetFormatPr defaultColWidth="8.578125" defaultRowHeight="12.75" x14ac:dyDescent="0.4"/>
  <cols>
    <col min="1" max="1" width="2.41796875" style="29" customWidth="1"/>
    <col min="2" max="2" width="61.1015625" style="29" customWidth="1"/>
    <col min="3" max="3" width="2.1015625" style="29" customWidth="1"/>
    <col min="4" max="4" width="10.26171875" style="29" customWidth="1"/>
    <col min="5" max="5" width="3.89453125" style="29" customWidth="1"/>
    <col min="6" max="7" width="10.26171875" style="29" customWidth="1"/>
    <col min="8" max="8" width="3.05078125" style="29" customWidth="1"/>
    <col min="9" max="10" width="10.26171875" style="29" customWidth="1"/>
    <col min="11" max="16384" width="8.578125" style="29"/>
  </cols>
  <sheetData>
    <row r="1" spans="1:10" x14ac:dyDescent="0.4">
      <c r="A1" s="106" t="str">
        <f>CHOOSE(Contents!$A$1,Support!$B$2,Support!$C$2)</f>
        <v>Содержание</v>
      </c>
    </row>
    <row r="3" spans="1:10" ht="13.15" x14ac:dyDescent="0.4">
      <c r="D3" s="36"/>
      <c r="F3" s="36"/>
      <c r="G3" s="36"/>
      <c r="I3" s="36"/>
      <c r="J3" s="36"/>
    </row>
    <row r="4" spans="1:10" ht="13.15" x14ac:dyDescent="0.4">
      <c r="B4" s="38" t="str">
        <f>CHOOSE(Contents!$A$1,Support!B284,Support!C284)</f>
        <v>млн руб.</v>
      </c>
      <c r="C4" s="56"/>
      <c r="D4" s="30" t="str">
        <f>CHOOSE(Contents!$A$1,Support!P$1,Support!P$2)</f>
        <v>12 мес.2023</v>
      </c>
      <c r="F4" s="30" t="str">
        <f>CHOOSE(Contents!$A$1,Support!T$1,Support!T$2)</f>
        <v>6 мес. 2024</v>
      </c>
      <c r="G4" s="30" t="str">
        <f>CHOOSE(Contents!$A$1,Support!V$1,Support!V$2)</f>
        <v>12 мес. 2024</v>
      </c>
      <c r="I4" s="30" t="str">
        <f>CHOOSE(Contents!$A$1,Support!AB$1,Support!AB$2)</f>
        <v>6 мес. 2025</v>
      </c>
      <c r="J4" s="30" t="str">
        <f>CHOOSE(Contents!$A$1,Support!AD$1,Support!AD$2)</f>
        <v>12 мес. 2025</v>
      </c>
    </row>
    <row r="5" spans="1:10" ht="13.15" x14ac:dyDescent="0.4">
      <c r="B5" s="148" t="str">
        <f>CHOOSE(Contents!$A$1,Support!B14,Support!C14)</f>
        <v>Итого по группе</v>
      </c>
      <c r="D5" s="148"/>
      <c r="F5" s="148"/>
      <c r="G5" s="148"/>
      <c r="I5" s="148"/>
      <c r="J5" s="148"/>
    </row>
    <row r="6" spans="1:10" x14ac:dyDescent="0.4">
      <c r="B6" s="150" t="str">
        <f>CHOOSE(Contents!$A$1,Support!B15,Support!C15)</f>
        <v>Выручка</v>
      </c>
      <c r="D6" s="165">
        <f>'Segments Performance'!D7</f>
        <v>120300</v>
      </c>
      <c r="F6" s="165">
        <f>'Segments Performance'!G7</f>
        <v>64416</v>
      </c>
      <c r="G6" s="165">
        <f>'Segments Performance'!I7</f>
        <v>147573</v>
      </c>
      <c r="I6" s="165">
        <f>'Segments Performance'!L7</f>
        <v>72567</v>
      </c>
      <c r="J6" s="165">
        <f>'Segments Performance'!N7</f>
        <v>159960</v>
      </c>
    </row>
    <row r="7" spans="1:10" x14ac:dyDescent="0.4">
      <c r="B7" s="166" t="str">
        <f>CHOOSE(Contents!$A$1,Support!B16,Support!C16)</f>
        <v>Итого операционные расходы</v>
      </c>
      <c r="D7" s="165">
        <f>'Segments Performance'!D8</f>
        <v>-121327</v>
      </c>
      <c r="F7" s="165">
        <f>'Segments Performance'!G8</f>
        <v>-65077</v>
      </c>
      <c r="G7" s="165">
        <f>'Segments Performance'!I8</f>
        <v>-152621</v>
      </c>
      <c r="I7" s="165">
        <f>'Segments Performance'!L8</f>
        <v>-62139</v>
      </c>
      <c r="J7" s="165">
        <f>'Segments Performance'!N8</f>
        <v>-138637</v>
      </c>
    </row>
    <row r="8" spans="1:10" x14ac:dyDescent="0.4">
      <c r="B8" s="168" t="str">
        <f>CHOOSE(Contents!$A$1,Support!B17,Support!C17)</f>
        <v>Корректировки</v>
      </c>
      <c r="C8" s="43"/>
      <c r="D8" s="167"/>
      <c r="F8" s="167"/>
      <c r="G8" s="167"/>
      <c r="I8" s="167"/>
      <c r="J8" s="167"/>
    </row>
    <row r="9" spans="1:10" x14ac:dyDescent="0.4">
      <c r="B9" s="169" t="str">
        <f>CHOOSE(Contents!$A$1,Support!B18,Support!C18)</f>
        <v>Платежи, основанные на акциях</v>
      </c>
      <c r="D9" s="170">
        <f>'Segments Performance'!D10</f>
        <v>1217</v>
      </c>
      <c r="F9" s="170">
        <f>'Segments Performance'!G10</f>
        <v>116</v>
      </c>
      <c r="G9" s="170">
        <f>'Segments Performance'!I10</f>
        <v>128</v>
      </c>
      <c r="I9" s="170">
        <f>'Segments Performance'!L10</f>
        <v>13</v>
      </c>
      <c r="J9" s="170">
        <f>'Segments Performance'!N10</f>
        <v>1261</v>
      </c>
    </row>
    <row r="10" spans="1:10" s="147" customFormat="1" ht="13.15" x14ac:dyDescent="0.4">
      <c r="B10" s="154" t="str">
        <f>CHOOSE(Contents!$A$1,Support!B19,Support!C19)</f>
        <v>Скорр. EBITDA</v>
      </c>
      <c r="D10" s="171">
        <f>'Segments Performance'!D11</f>
        <v>190</v>
      </c>
      <c r="F10" s="171">
        <f>'Segments Performance'!G11</f>
        <v>-545</v>
      </c>
      <c r="G10" s="171">
        <f>'Segments Performance'!I11</f>
        <v>-4920</v>
      </c>
      <c r="I10" s="171">
        <f>'Segments Performance'!L11</f>
        <v>10441</v>
      </c>
      <c r="J10" s="171">
        <f>'Segments Performance'!N11</f>
        <v>22584</v>
      </c>
    </row>
    <row r="11" spans="1:10" ht="13.15" x14ac:dyDescent="0.4">
      <c r="B11" s="172"/>
      <c r="D11" s="133"/>
      <c r="F11" s="133"/>
      <c r="G11" s="133"/>
      <c r="I11" s="133"/>
      <c r="J11" s="133"/>
    </row>
    <row r="12" spans="1:10" ht="13.15" x14ac:dyDescent="0.4">
      <c r="B12" s="67" t="str">
        <f>CHOOSE(Contents!$A$1,Support!B325,Support!C325)</f>
        <v>Скорректированный показатель EBITDA Группы</v>
      </c>
      <c r="D12" s="115">
        <v>190</v>
      </c>
      <c r="F12" s="171">
        <v>-545</v>
      </c>
      <c r="G12" s="171">
        <v>-4920</v>
      </c>
      <c r="I12" s="171">
        <v>10441</v>
      </c>
      <c r="J12" s="171">
        <v>22584</v>
      </c>
    </row>
    <row r="13" spans="1:10" ht="12.6" customHeight="1" x14ac:dyDescent="0.4">
      <c r="B13" s="173" t="str">
        <f>CHOOSE(Contents!$A$1,Support!B326,Support!C326)</f>
        <v>Платежи, основанные на акциях</v>
      </c>
      <c r="D13" s="97">
        <v>-1217</v>
      </c>
      <c r="F13" s="97">
        <v>-116</v>
      </c>
      <c r="G13" s="97">
        <v>-128</v>
      </c>
      <c r="I13" s="97">
        <v>-13</v>
      </c>
      <c r="J13" s="97">
        <v>-1261</v>
      </c>
    </row>
    <row r="14" spans="1:10" x14ac:dyDescent="0.4">
      <c r="B14" s="68" t="str">
        <f>CHOOSE(Contents!$A$1,Support!B327,Support!C327)</f>
        <v>Износ и амортизация</v>
      </c>
      <c r="D14" s="97">
        <v>-23494</v>
      </c>
      <c r="F14" s="97">
        <v>-14067</v>
      </c>
      <c r="G14" s="97">
        <v>-28846</v>
      </c>
      <c r="I14" s="97">
        <v>-16065</v>
      </c>
      <c r="J14" s="97">
        <v>-33674</v>
      </c>
    </row>
    <row r="15" spans="1:10" x14ac:dyDescent="0.4">
      <c r="B15" s="68" t="str">
        <f>CHOOSE(Contents!$A$1,Support!B328,Support!C328)</f>
        <v>Результат вложений в прочие инвестиции</v>
      </c>
      <c r="D15" s="97">
        <v>0</v>
      </c>
      <c r="F15" s="97">
        <v>0</v>
      </c>
      <c r="G15" s="97">
        <v>0</v>
      </c>
      <c r="I15" s="97">
        <v>5882</v>
      </c>
      <c r="J15" s="97">
        <v>5880</v>
      </c>
    </row>
    <row r="16" spans="1:10" ht="25.5" x14ac:dyDescent="0.4">
      <c r="B16" s="68" t="str">
        <f>CHOOSE(Contents!$A$1,Support!B330,Support!C330)</f>
        <v>Доля в убытке ассоциированных организаций и совместных предприятий, учитываемых по методу долевого участия</v>
      </c>
      <c r="D16" s="97">
        <v>684</v>
      </c>
      <c r="F16" s="97">
        <v>1572</v>
      </c>
      <c r="G16" s="97">
        <v>5771</v>
      </c>
      <c r="I16" s="97">
        <v>2963</v>
      </c>
      <c r="J16" s="97">
        <v>4584</v>
      </c>
    </row>
    <row r="17" spans="2:10" x14ac:dyDescent="0.4">
      <c r="B17" s="68" t="str">
        <f>CHOOSE(Contents!$A$1,Support!B331,Support!C331)</f>
        <v>Финансовые доходы</v>
      </c>
      <c r="D17" s="97">
        <v>10197</v>
      </c>
      <c r="F17" s="97">
        <v>4126</v>
      </c>
      <c r="G17" s="97">
        <v>8613</v>
      </c>
      <c r="I17" s="97">
        <v>4733</v>
      </c>
      <c r="J17" s="97">
        <v>9341</v>
      </c>
    </row>
    <row r="18" spans="2:10" x14ac:dyDescent="0.4">
      <c r="B18" s="68" t="str">
        <f>CHOOSE(Contents!$A$1,Support!B332,Support!C332)</f>
        <v>Финансовые расходы</v>
      </c>
      <c r="D18" s="97">
        <v>-17749</v>
      </c>
      <c r="F18" s="97">
        <v>-12341</v>
      </c>
      <c r="G18" s="97">
        <v>-28472</v>
      </c>
      <c r="I18" s="97">
        <v>-18023</v>
      </c>
      <c r="J18" s="97">
        <v>-25200</v>
      </c>
    </row>
    <row r="19" spans="2:10" x14ac:dyDescent="0.4">
      <c r="B19" s="68" t="str">
        <f>CHOOSE(Contents!$A$1,Support!B333,Support!C333)</f>
        <v>Восстановление резервов в связи с истечением срока исковой давности</v>
      </c>
      <c r="D19" s="97">
        <v>906</v>
      </c>
      <c r="F19" s="97">
        <v>0</v>
      </c>
      <c r="G19" s="97">
        <v>1215</v>
      </c>
      <c r="I19" s="97"/>
      <c r="J19" s="97">
        <v>0</v>
      </c>
    </row>
    <row r="20" spans="2:10" x14ac:dyDescent="0.4">
      <c r="B20" s="68" t="str">
        <f>CHOOSE(Contents!$A$1,Support!B334,Support!C334)</f>
        <v>Прочие внереализационные доходы</v>
      </c>
      <c r="D20" s="97">
        <v>220</v>
      </c>
      <c r="F20" s="97">
        <v>32</v>
      </c>
      <c r="G20" s="97">
        <v>283</v>
      </c>
      <c r="I20" s="97">
        <v>17</v>
      </c>
      <c r="J20" s="97">
        <v>184</v>
      </c>
    </row>
    <row r="21" spans="2:10" x14ac:dyDescent="0.4">
      <c r="B21" s="68" t="str">
        <f>CHOOSE(Contents!$A$1,Support!B335,Support!C335)</f>
        <v>Обесценение гудвила</v>
      </c>
      <c r="D21" s="97">
        <v>0</v>
      </c>
      <c r="F21" s="97">
        <v>0</v>
      </c>
      <c r="G21" s="97">
        <v>-11242</v>
      </c>
      <c r="I21" s="97">
        <v>0</v>
      </c>
      <c r="J21" s="97">
        <v>0</v>
      </c>
    </row>
    <row r="22" spans="2:10" ht="25.5" x14ac:dyDescent="0.4">
      <c r="B22" s="68" t="str">
        <f>CHOOSE(Contents!$A$1,Support!B336,Support!C336)</f>
        <v>Чистый убыток от финансовых активов и обязательств, оцениваемых по справедливой стоимости через прибыль или убыток</v>
      </c>
      <c r="D22" s="97">
        <v>-581</v>
      </c>
      <c r="F22" s="97">
        <v>-413</v>
      </c>
      <c r="G22" s="97">
        <v>-810</v>
      </c>
      <c r="I22" s="97">
        <v>-403</v>
      </c>
      <c r="J22" s="97">
        <v>-422</v>
      </c>
    </row>
    <row r="23" spans="2:10" ht="18" customHeight="1" x14ac:dyDescent="0.4">
      <c r="B23" s="68" t="str">
        <f>CHOOSE(Contents!$A$1,Support!B364,Support!C364)</f>
        <v>Обесценение ассоциированных компаний</v>
      </c>
      <c r="D23" s="97">
        <v>0</v>
      </c>
      <c r="F23" s="97">
        <v>0</v>
      </c>
      <c r="G23" s="97">
        <v>0</v>
      </c>
      <c r="I23" s="97">
        <v>-720</v>
      </c>
      <c r="J23" s="97">
        <v>-713</v>
      </c>
    </row>
    <row r="24" spans="2:10" x14ac:dyDescent="0.4">
      <c r="B24" s="68" t="str">
        <f>CHOOSE(Contents!$A$1,Support!B337,Support!C337)</f>
        <v>Прибыль от продажи дочерних компаний</v>
      </c>
      <c r="D24" s="97">
        <v>92</v>
      </c>
      <c r="F24" s="97">
        <v>0</v>
      </c>
      <c r="G24" s="97">
        <v>0</v>
      </c>
      <c r="I24" s="97">
        <v>0</v>
      </c>
      <c r="J24" s="97">
        <v>0</v>
      </c>
    </row>
    <row r="25" spans="2:10" ht="25.5" x14ac:dyDescent="0.4">
      <c r="B25" s="68" t="str">
        <f>CHOOSE(Contents!$A$1,Support!B338,Support!C338)</f>
        <v>Восстановление обесценения ассоциированных компаний, учитываемых по методу долевого участия</v>
      </c>
      <c r="C25" s="97"/>
      <c r="D25" s="97">
        <v>295</v>
      </c>
      <c r="F25" s="97">
        <v>0</v>
      </c>
      <c r="G25" s="97">
        <v>0</v>
      </c>
      <c r="I25" s="97">
        <v>0</v>
      </c>
      <c r="J25" s="97">
        <v>0</v>
      </c>
    </row>
    <row r="26" spans="2:10" ht="25.5" x14ac:dyDescent="0.4">
      <c r="B26" s="68" t="str">
        <f>CHOOSE(Contents!$A$1,Support!B341,Support!C341)</f>
        <v>Прибыль от переоценки ранее принадлежащих долей участия в совместных предприятиях и ассоциированных организациях</v>
      </c>
      <c r="D26" s="97">
        <v>310</v>
      </c>
      <c r="F26" s="97">
        <v>0</v>
      </c>
      <c r="G26" s="97">
        <v>0</v>
      </c>
      <c r="I26" s="97">
        <v>0</v>
      </c>
      <c r="J26" s="97">
        <v>0</v>
      </c>
    </row>
    <row r="27" spans="2:10" x14ac:dyDescent="0.4">
      <c r="B27" s="68" t="str">
        <f>CHOOSE(Contents!$A$1,Support!B342,Support!C342)</f>
        <v>Убыток от переоценки финансовых инструментов</v>
      </c>
      <c r="D27" s="97">
        <v>-4584</v>
      </c>
      <c r="F27" s="97">
        <v>-3886</v>
      </c>
      <c r="G27" s="97">
        <v>-41473</v>
      </c>
      <c r="I27" s="97">
        <v>-622</v>
      </c>
      <c r="J27" s="97">
        <v>237</v>
      </c>
    </row>
    <row r="28" spans="2:10" ht="25.5" x14ac:dyDescent="0.4">
      <c r="B28" s="68" t="str">
        <f>CHOOSE(Contents!$A$1,Support!B343,Support!C343)</f>
        <v>Резерв под ожидаемые кредитные убытки по денежным средствам с ограниченным правом использования</v>
      </c>
      <c r="D28" s="97">
        <v>-64</v>
      </c>
      <c r="F28" s="97">
        <v>0</v>
      </c>
      <c r="G28" s="97">
        <v>25</v>
      </c>
      <c r="I28" s="97">
        <v>0</v>
      </c>
      <c r="J28" s="97">
        <v>3</v>
      </c>
    </row>
    <row r="29" spans="2:10" x14ac:dyDescent="0.4">
      <c r="B29" s="68" t="str">
        <f>CHOOSE(Contents!$A$1,Support!B344,Support!C344)</f>
        <v>Курсовые разницы</v>
      </c>
      <c r="D29" s="97">
        <v>1634</v>
      </c>
      <c r="F29" s="97">
        <v>1120</v>
      </c>
      <c r="G29" s="97">
        <v>-1444</v>
      </c>
      <c r="I29" s="97">
        <v>3389</v>
      </c>
      <c r="J29" s="97">
        <v>3161</v>
      </c>
    </row>
    <row r="30" spans="2:10" x14ac:dyDescent="0.4">
      <c r="B30" s="68" t="str">
        <f>CHOOSE(Contents!$A$1,Support!B345,Support!C345)</f>
        <v>Расходы по налогу на прибыль</v>
      </c>
      <c r="D30" s="97">
        <v>-74</v>
      </c>
      <c r="F30" s="97">
        <v>-199</v>
      </c>
      <c r="G30" s="97">
        <v>1144</v>
      </c>
      <c r="I30" s="97">
        <v>-4776</v>
      </c>
      <c r="J30" s="97">
        <v>-6707</v>
      </c>
    </row>
    <row r="31" spans="2:10" x14ac:dyDescent="0.4">
      <c r="B31" s="68" t="str">
        <f>CHOOSE(Contents!$A$1,Support!B346,Support!C346)</f>
        <v>Чистый (убыток)/прибыль по прекращенной деятельности</v>
      </c>
      <c r="D31" s="97">
        <v>-1056</v>
      </c>
      <c r="F31" s="97">
        <v>100</v>
      </c>
      <c r="G31" s="97">
        <v>5336</v>
      </c>
      <c r="I31" s="97">
        <v>526</v>
      </c>
      <c r="J31" s="97">
        <v>-2958</v>
      </c>
    </row>
    <row r="32" spans="2:10" ht="13.5" thickBot="1" x14ac:dyDescent="0.45">
      <c r="B32" s="64" t="str">
        <f>CHOOSE(Contents!$A$1,Support!B347,Support!C347)</f>
        <v>Итого чистый убыток по МСФО</v>
      </c>
      <c r="D32" s="35">
        <f>SUM(D12:D31)</f>
        <v>-34291</v>
      </c>
      <c r="F32" s="35">
        <f>SUM(F12:F31)</f>
        <v>-24617</v>
      </c>
      <c r="G32" s="35">
        <f>SUM(G12:G31)</f>
        <v>-94948</v>
      </c>
      <c r="I32" s="35">
        <f>SUM(I12:I31)</f>
        <v>-12671</v>
      </c>
      <c r="J32" s="35">
        <f>SUM(J12:J31)</f>
        <v>-24961</v>
      </c>
    </row>
    <row r="33" spans="2:10" ht="13.15" thickTop="1" x14ac:dyDescent="0.4">
      <c r="B33" s="68" t="str">
        <f>CHOOSE(Contents!$A$1,Support!B349,Support!C349)</f>
        <v>Эффект от курсовых разниц при пересчете операций зарубежных организаций</v>
      </c>
      <c r="D33" s="97">
        <v>3509</v>
      </c>
      <c r="F33" s="97">
        <v>-99</v>
      </c>
      <c r="G33" s="97">
        <v>81</v>
      </c>
      <c r="I33" s="97">
        <v>-6</v>
      </c>
      <c r="J33" s="97">
        <v>-14</v>
      </c>
    </row>
    <row r="34" spans="2:10" ht="13.5" thickBot="1" x14ac:dyDescent="0.45">
      <c r="B34" s="64" t="str">
        <f>CHOOSE(Contents!$A$1,Support!B350,Support!C350)</f>
        <v>Итого совокупный убыток по МСФО, за вычетом налога на прибыль</v>
      </c>
      <c r="D34" s="35">
        <f>SUM(D32:D33)</f>
        <v>-30782</v>
      </c>
      <c r="F34" s="35">
        <f>SUM(F32:F33)</f>
        <v>-24716</v>
      </c>
      <c r="G34" s="35">
        <f>SUM(G32:G33)</f>
        <v>-94867</v>
      </c>
      <c r="I34" s="35">
        <f>SUM(I32:I33)</f>
        <v>-12677</v>
      </c>
      <c r="J34" s="35">
        <f>SUM(J32:J33)</f>
        <v>-24975</v>
      </c>
    </row>
    <row r="35" spans="2:10" ht="13.15" thickTop="1" x14ac:dyDescent="0.4">
      <c r="D35" s="105">
        <f>'PnL (IFRS)'!D46-D34</f>
        <v>0</v>
      </c>
      <c r="E35" s="105"/>
      <c r="F35" s="105">
        <f>'PnL (IFRS)'!F46-F34</f>
        <v>0</v>
      </c>
      <c r="G35" s="105">
        <f>'PnL (IFRS)'!G46-G34</f>
        <v>0</v>
      </c>
      <c r="I35" s="105">
        <f>'PnL (IFRS)'!I46-I34</f>
        <v>0</v>
      </c>
      <c r="J35" s="105">
        <f>'PnL (IFRS)'!J46-J34</f>
        <v>0</v>
      </c>
    </row>
    <row r="36" spans="2:10" x14ac:dyDescent="0.4">
      <c r="D36" s="105"/>
      <c r="F36" s="105"/>
      <c r="G36" s="105"/>
      <c r="I36" s="105"/>
      <c r="J36" s="105"/>
    </row>
  </sheetData>
  <hyperlinks>
    <hyperlink ref="A1" location="Contents!A1" display="Back" xr:uid="{5521D914-D0F3-4EA4-82B9-CE71D517BF21}"/>
  </hyperlinks>
  <pageMargins left="0.7" right="0.7" top="0.75" bottom="0.75" header="0.3" footer="0.3"/>
  <pageSetup paperSize="9" orientation="portrait" r:id="rId1"/>
  <customProperties>
    <customPr name="_pios_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68510-9860-4F56-83A4-24EB6E3250EF}">
  <sheetPr codeName="Sheet8">
    <tabColor theme="0" tint="-0.499984740745262"/>
  </sheetPr>
  <dimension ref="B1:AD496"/>
  <sheetViews>
    <sheetView zoomScale="70" zoomScaleNormal="70" workbookViewId="0">
      <pane xSplit="2" ySplit="1" topLeftCell="C65" activePane="bottomRight" state="frozen"/>
      <selection pane="topRight" activeCell="C1" sqref="C1"/>
      <selection pane="bottomLeft" activeCell="A2" sqref="A2"/>
      <selection pane="bottomRight" activeCell="C509" sqref="C509"/>
    </sheetView>
  </sheetViews>
  <sheetFormatPr defaultColWidth="8.89453125" defaultRowHeight="12.75" x14ac:dyDescent="0.4"/>
  <cols>
    <col min="1" max="1" width="3.89453125" style="1" customWidth="1"/>
    <col min="2" max="2" width="42.578125" style="1" customWidth="1"/>
    <col min="3" max="3" width="51.41796875" style="4" customWidth="1"/>
    <col min="4" max="4" width="4.89453125" style="75" customWidth="1"/>
    <col min="5" max="5" width="4.41796875" style="1" bestFit="1" customWidth="1"/>
    <col min="6" max="6" width="7.47265625" style="1" bestFit="1" customWidth="1"/>
    <col min="7" max="7" width="6.578125" style="1" bestFit="1" customWidth="1"/>
    <col min="8" max="16384" width="8.89453125" style="1"/>
  </cols>
  <sheetData>
    <row r="1" spans="2:30" ht="13.15" x14ac:dyDescent="0.4">
      <c r="B1" s="56" t="s">
        <v>341</v>
      </c>
      <c r="C1" s="2" t="s">
        <v>342</v>
      </c>
      <c r="E1" s="56" t="s">
        <v>341</v>
      </c>
      <c r="G1" s="1" t="s">
        <v>452</v>
      </c>
      <c r="H1" s="1" t="s">
        <v>458</v>
      </c>
      <c r="I1" s="1" t="s">
        <v>469</v>
      </c>
      <c r="J1" s="1" t="s">
        <v>476</v>
      </c>
      <c r="L1" s="1" t="s">
        <v>172</v>
      </c>
      <c r="M1" s="1" t="s">
        <v>513</v>
      </c>
      <c r="N1" s="1" t="s">
        <v>460</v>
      </c>
      <c r="O1" s="1" t="s">
        <v>470</v>
      </c>
      <c r="P1" s="1" t="s">
        <v>474</v>
      </c>
      <c r="R1" s="1" t="s">
        <v>546</v>
      </c>
      <c r="S1" s="1" t="s">
        <v>551</v>
      </c>
      <c r="T1" s="1" t="s">
        <v>554</v>
      </c>
      <c r="U1" s="1" t="s">
        <v>615</v>
      </c>
      <c r="V1" s="1" t="s">
        <v>561</v>
      </c>
      <c r="W1" s="1" t="s">
        <v>544</v>
      </c>
      <c r="X1" s="1" t="s">
        <v>543</v>
      </c>
      <c r="Z1" s="1" t="s">
        <v>601</v>
      </c>
      <c r="AA1" s="1" t="s">
        <v>603</v>
      </c>
      <c r="AB1" s="1" t="s">
        <v>606</v>
      </c>
      <c r="AC1" s="1" t="s">
        <v>617</v>
      </c>
      <c r="AD1" s="1" t="s">
        <v>620</v>
      </c>
    </row>
    <row r="2" spans="2:30" ht="13.15" x14ac:dyDescent="0.4">
      <c r="B2" s="1" t="s">
        <v>106</v>
      </c>
      <c r="C2" s="4" t="s">
        <v>337</v>
      </c>
      <c r="E2" s="56" t="s">
        <v>342</v>
      </c>
      <c r="G2" s="1" t="s">
        <v>453</v>
      </c>
      <c r="H2" s="1" t="s">
        <v>459</v>
      </c>
      <c r="I2" s="1" t="s">
        <v>468</v>
      </c>
      <c r="J2" s="1" t="s">
        <v>477</v>
      </c>
      <c r="L2" s="1" t="s">
        <v>344</v>
      </c>
      <c r="M2" s="1" t="s">
        <v>563</v>
      </c>
      <c r="N2" s="1" t="s">
        <v>461</v>
      </c>
      <c r="O2" s="1" t="s">
        <v>471</v>
      </c>
      <c r="P2" s="1" t="s">
        <v>514</v>
      </c>
      <c r="R2" s="1" t="s">
        <v>547</v>
      </c>
      <c r="S2" s="1" t="s">
        <v>552</v>
      </c>
      <c r="T2" s="1" t="s">
        <v>553</v>
      </c>
      <c r="U2" s="1" t="s">
        <v>616</v>
      </c>
      <c r="V2" s="1" t="s">
        <v>562</v>
      </c>
      <c r="W2" s="1" t="s">
        <v>418</v>
      </c>
      <c r="X2" s="1" t="s">
        <v>473</v>
      </c>
      <c r="Z2" s="1" t="s">
        <v>602</v>
      </c>
      <c r="AA2" s="1" t="s">
        <v>604</v>
      </c>
      <c r="AB2" s="1" t="s">
        <v>605</v>
      </c>
      <c r="AC2" s="1" t="s">
        <v>618</v>
      </c>
      <c r="AD2" s="1" t="s">
        <v>619</v>
      </c>
    </row>
    <row r="3" spans="2:30" x14ac:dyDescent="0.4">
      <c r="B3" s="1" t="s">
        <v>102</v>
      </c>
      <c r="C3" s="4" t="s">
        <v>332</v>
      </c>
    </row>
    <row r="4" spans="2:30" ht="13.15" x14ac:dyDescent="0.4">
      <c r="B4" s="1" t="s">
        <v>130</v>
      </c>
      <c r="C4" s="4" t="s">
        <v>333</v>
      </c>
      <c r="E4" s="56" t="s">
        <v>341</v>
      </c>
      <c r="G4" s="1" t="s">
        <v>454</v>
      </c>
      <c r="H4" s="1" t="s">
        <v>460</v>
      </c>
      <c r="I4" s="1" t="s">
        <v>470</v>
      </c>
      <c r="J4" s="1" t="s">
        <v>474</v>
      </c>
      <c r="R4" s="1" t="s">
        <v>548</v>
      </c>
      <c r="S4" s="1" t="s">
        <v>554</v>
      </c>
      <c r="T4" s="1" t="s">
        <v>615</v>
      </c>
      <c r="U4" s="1" t="s">
        <v>561</v>
      </c>
    </row>
    <row r="5" spans="2:30" ht="13.15" x14ac:dyDescent="0.4">
      <c r="B5" s="1" t="s">
        <v>118</v>
      </c>
      <c r="C5" s="4" t="s">
        <v>423</v>
      </c>
      <c r="E5" s="56" t="s">
        <v>342</v>
      </c>
      <c r="G5" s="1" t="s">
        <v>455</v>
      </c>
      <c r="H5" s="1" t="s">
        <v>461</v>
      </c>
      <c r="I5" s="1" t="s">
        <v>471</v>
      </c>
      <c r="J5" s="1" t="s">
        <v>475</v>
      </c>
      <c r="R5" s="1" t="s">
        <v>549</v>
      </c>
      <c r="S5" s="1" t="s">
        <v>553</v>
      </c>
      <c r="T5" s="1" t="s">
        <v>616</v>
      </c>
      <c r="U5" s="1" t="s">
        <v>562</v>
      </c>
    </row>
    <row r="6" spans="2:30" x14ac:dyDescent="0.4">
      <c r="B6" s="1" t="s">
        <v>103</v>
      </c>
      <c r="C6" s="4" t="s">
        <v>334</v>
      </c>
    </row>
    <row r="7" spans="2:30" x14ac:dyDescent="0.4">
      <c r="B7" s="1" t="s">
        <v>104</v>
      </c>
      <c r="C7" s="4" t="s">
        <v>335</v>
      </c>
      <c r="F7" s="1" t="s">
        <v>420</v>
      </c>
      <c r="G7" s="1" t="s">
        <v>343</v>
      </c>
    </row>
    <row r="8" spans="2:30" x14ac:dyDescent="0.4">
      <c r="B8" s="1" t="s">
        <v>105</v>
      </c>
      <c r="C8" s="4" t="s">
        <v>336</v>
      </c>
      <c r="F8" s="1" t="s">
        <v>419</v>
      </c>
      <c r="G8" s="1">
        <v>2022</v>
      </c>
    </row>
    <row r="9" spans="2:30" x14ac:dyDescent="0.4">
      <c r="B9" s="1" t="s">
        <v>131</v>
      </c>
      <c r="C9" s="4" t="s">
        <v>318</v>
      </c>
    </row>
    <row r="12" spans="2:30" ht="13.15" x14ac:dyDescent="0.4">
      <c r="B12" s="38" t="s">
        <v>346</v>
      </c>
      <c r="C12" s="38" t="s">
        <v>187</v>
      </c>
    </row>
    <row r="13" spans="2:30" ht="13.15" x14ac:dyDescent="0.4">
      <c r="B13" s="39"/>
      <c r="C13" s="39"/>
    </row>
    <row r="14" spans="2:30" ht="13.15" x14ac:dyDescent="0.4">
      <c r="B14" s="76" t="s">
        <v>107</v>
      </c>
      <c r="C14" s="76" t="s">
        <v>175</v>
      </c>
    </row>
    <row r="15" spans="2:30" ht="13.15" x14ac:dyDescent="0.4">
      <c r="B15" s="77" t="s">
        <v>122</v>
      </c>
      <c r="C15" s="77" t="s">
        <v>176</v>
      </c>
    </row>
    <row r="16" spans="2:30" x14ac:dyDescent="0.4">
      <c r="B16" s="79" t="s">
        <v>1</v>
      </c>
      <c r="C16" s="79" t="s">
        <v>180</v>
      </c>
    </row>
    <row r="17" spans="2:3" x14ac:dyDescent="0.4">
      <c r="B17" s="80" t="s">
        <v>124</v>
      </c>
      <c r="C17" s="80" t="s">
        <v>177</v>
      </c>
    </row>
    <row r="18" spans="2:3" x14ac:dyDescent="0.4">
      <c r="B18" s="79" t="s">
        <v>125</v>
      </c>
      <c r="C18" s="79" t="s">
        <v>181</v>
      </c>
    </row>
    <row r="19" spans="2:3" ht="13.15" x14ac:dyDescent="0.4">
      <c r="B19" s="81" t="s">
        <v>127</v>
      </c>
      <c r="C19" s="81" t="s">
        <v>370</v>
      </c>
    </row>
    <row r="20" spans="2:3" ht="13.15" thickBot="1" x14ac:dyDescent="0.45">
      <c r="B20" s="82" t="s">
        <v>149</v>
      </c>
      <c r="C20" s="82" t="s">
        <v>350</v>
      </c>
    </row>
    <row r="21" spans="2:3" x14ac:dyDescent="0.4">
      <c r="B21" s="83"/>
      <c r="C21" s="83"/>
    </row>
    <row r="22" spans="2:3" x14ac:dyDescent="0.4">
      <c r="B22" s="78"/>
      <c r="C22" s="78"/>
    </row>
    <row r="23" spans="2:3" x14ac:dyDescent="0.4">
      <c r="B23" s="84"/>
      <c r="C23" s="85"/>
    </row>
    <row r="24" spans="2:3" ht="13.15" x14ac:dyDescent="0.4">
      <c r="B24" s="76" t="s">
        <v>494</v>
      </c>
      <c r="C24" s="76" t="s">
        <v>491</v>
      </c>
    </row>
    <row r="25" spans="2:3" ht="13.15" x14ac:dyDescent="0.4">
      <c r="B25" s="77" t="s">
        <v>122</v>
      </c>
      <c r="C25" s="77" t="s">
        <v>176</v>
      </c>
    </row>
    <row r="26" spans="2:3" x14ac:dyDescent="0.4">
      <c r="B26" s="79" t="s">
        <v>1</v>
      </c>
      <c r="C26" s="79" t="s">
        <v>180</v>
      </c>
    </row>
    <row r="27" spans="2:3" x14ac:dyDescent="0.4">
      <c r="B27" s="80" t="s">
        <v>124</v>
      </c>
      <c r="C27" s="80" t="s">
        <v>177</v>
      </c>
    </row>
    <row r="28" spans="2:3" x14ac:dyDescent="0.4">
      <c r="B28" s="79" t="s">
        <v>125</v>
      </c>
      <c r="C28" s="79" t="s">
        <v>181</v>
      </c>
    </row>
    <row r="29" spans="2:3" ht="13.15" x14ac:dyDescent="0.4">
      <c r="B29" s="81" t="s">
        <v>127</v>
      </c>
      <c r="C29" s="81" t="s">
        <v>370</v>
      </c>
    </row>
    <row r="30" spans="2:3" ht="13.15" thickBot="1" x14ac:dyDescent="0.45">
      <c r="B30" s="82" t="s">
        <v>149</v>
      </c>
      <c r="C30" s="82" t="s">
        <v>350</v>
      </c>
    </row>
    <row r="31" spans="2:3" x14ac:dyDescent="0.4">
      <c r="B31" s="85"/>
      <c r="C31" s="85"/>
    </row>
    <row r="32" spans="2:3" ht="13.15" x14ac:dyDescent="0.4">
      <c r="B32" s="76" t="s">
        <v>2</v>
      </c>
      <c r="C32" s="76" t="s">
        <v>191</v>
      </c>
    </row>
    <row r="33" spans="2:3" ht="13.15" x14ac:dyDescent="0.4">
      <c r="B33" s="77" t="s">
        <v>122</v>
      </c>
      <c r="C33" s="77" t="s">
        <v>176</v>
      </c>
    </row>
    <row r="34" spans="2:3" x14ac:dyDescent="0.4">
      <c r="B34" s="79" t="s">
        <v>1</v>
      </c>
      <c r="C34" s="79" t="s">
        <v>180</v>
      </c>
    </row>
    <row r="35" spans="2:3" x14ac:dyDescent="0.4">
      <c r="B35" s="80" t="s">
        <v>124</v>
      </c>
      <c r="C35" s="80" t="s">
        <v>177</v>
      </c>
    </row>
    <row r="36" spans="2:3" x14ac:dyDescent="0.4">
      <c r="B36" s="79" t="s">
        <v>125</v>
      </c>
      <c r="C36" s="79" t="s">
        <v>181</v>
      </c>
    </row>
    <row r="37" spans="2:3" ht="13.15" x14ac:dyDescent="0.4">
      <c r="B37" s="81" t="s">
        <v>127</v>
      </c>
      <c r="C37" s="81" t="s">
        <v>370</v>
      </c>
    </row>
    <row r="38" spans="2:3" ht="13.15" thickBot="1" x14ac:dyDescent="0.45">
      <c r="B38" s="82" t="s">
        <v>149</v>
      </c>
      <c r="C38" s="82" t="s">
        <v>350</v>
      </c>
    </row>
    <row r="39" spans="2:3" x14ac:dyDescent="0.4">
      <c r="B39" s="85"/>
      <c r="C39" s="85"/>
    </row>
    <row r="40" spans="2:3" ht="13.15" x14ac:dyDescent="0.4">
      <c r="B40" s="76" t="s">
        <v>511</v>
      </c>
      <c r="C40" s="76" t="s">
        <v>424</v>
      </c>
    </row>
    <row r="41" spans="2:3" ht="13.15" x14ac:dyDescent="0.4">
      <c r="B41" s="77" t="s">
        <v>122</v>
      </c>
      <c r="C41" s="77" t="s">
        <v>176</v>
      </c>
    </row>
    <row r="42" spans="2:3" x14ac:dyDescent="0.4">
      <c r="B42" s="79" t="s">
        <v>1</v>
      </c>
      <c r="C42" s="79" t="s">
        <v>180</v>
      </c>
    </row>
    <row r="43" spans="2:3" x14ac:dyDescent="0.4">
      <c r="B43" s="80" t="s">
        <v>124</v>
      </c>
      <c r="C43" s="80" t="s">
        <v>177</v>
      </c>
    </row>
    <row r="44" spans="2:3" x14ac:dyDescent="0.4">
      <c r="B44" s="79" t="s">
        <v>125</v>
      </c>
      <c r="C44" s="79" t="s">
        <v>181</v>
      </c>
    </row>
    <row r="45" spans="2:3" ht="13.15" x14ac:dyDescent="0.4">
      <c r="B45" s="81" t="s">
        <v>127</v>
      </c>
      <c r="C45" s="81" t="s">
        <v>370</v>
      </c>
    </row>
    <row r="46" spans="2:3" ht="13.15" thickBot="1" x14ac:dyDescent="0.45">
      <c r="B46" s="82" t="s">
        <v>149</v>
      </c>
      <c r="C46" s="82" t="s">
        <v>350</v>
      </c>
    </row>
    <row r="47" spans="2:3" x14ac:dyDescent="0.4">
      <c r="B47" s="85"/>
      <c r="C47" s="85"/>
    </row>
    <row r="48" spans="2:3" ht="13.15" x14ac:dyDescent="0.4">
      <c r="B48" s="76" t="s">
        <v>545</v>
      </c>
      <c r="C48" s="76" t="s">
        <v>492</v>
      </c>
    </row>
    <row r="49" spans="2:3" ht="13.15" x14ac:dyDescent="0.4">
      <c r="B49" s="77" t="s">
        <v>122</v>
      </c>
      <c r="C49" s="77" t="s">
        <v>176</v>
      </c>
    </row>
    <row r="50" spans="2:3" x14ac:dyDescent="0.4">
      <c r="B50" s="79" t="s">
        <v>1</v>
      </c>
      <c r="C50" s="79" t="s">
        <v>180</v>
      </c>
    </row>
    <row r="51" spans="2:3" x14ac:dyDescent="0.4">
      <c r="B51" s="80" t="s">
        <v>124</v>
      </c>
      <c r="C51" s="80" t="s">
        <v>177</v>
      </c>
    </row>
    <row r="52" spans="2:3" x14ac:dyDescent="0.4">
      <c r="B52" s="79" t="s">
        <v>125</v>
      </c>
      <c r="C52" s="79" t="s">
        <v>181</v>
      </c>
    </row>
    <row r="53" spans="2:3" ht="13.15" x14ac:dyDescent="0.4">
      <c r="B53" s="81" t="s">
        <v>127</v>
      </c>
      <c r="C53" s="81" t="s">
        <v>370</v>
      </c>
    </row>
    <row r="54" spans="2:3" ht="13.15" thickBot="1" x14ac:dyDescent="0.45">
      <c r="B54" s="82" t="s">
        <v>149</v>
      </c>
      <c r="C54" s="82" t="s">
        <v>350</v>
      </c>
    </row>
    <row r="55" spans="2:3" x14ac:dyDescent="0.4">
      <c r="B55" s="83"/>
      <c r="C55" s="83"/>
    </row>
    <row r="56" spans="2:3" ht="13.15" x14ac:dyDescent="0.4">
      <c r="B56" s="76" t="s">
        <v>512</v>
      </c>
      <c r="C56" s="76" t="s">
        <v>493</v>
      </c>
    </row>
    <row r="57" spans="2:3" ht="13.15" x14ac:dyDescent="0.4">
      <c r="B57" s="77" t="s">
        <v>122</v>
      </c>
      <c r="C57" s="77" t="s">
        <v>176</v>
      </c>
    </row>
    <row r="58" spans="2:3" x14ac:dyDescent="0.4">
      <c r="B58" s="79" t="s">
        <v>1</v>
      </c>
      <c r="C58" s="79" t="s">
        <v>180</v>
      </c>
    </row>
    <row r="59" spans="2:3" x14ac:dyDescent="0.4">
      <c r="B59" s="80" t="s">
        <v>124</v>
      </c>
      <c r="C59" s="80" t="s">
        <v>177</v>
      </c>
    </row>
    <row r="60" spans="2:3" x14ac:dyDescent="0.4">
      <c r="B60" s="79" t="s">
        <v>125</v>
      </c>
      <c r="C60" s="79" t="s">
        <v>181</v>
      </c>
    </row>
    <row r="61" spans="2:3" ht="13.15" x14ac:dyDescent="0.4">
      <c r="B61" s="81" t="s">
        <v>127</v>
      </c>
      <c r="C61" s="81" t="s">
        <v>370</v>
      </c>
    </row>
    <row r="62" spans="2:3" ht="13.15" thickBot="1" x14ac:dyDescent="0.45">
      <c r="B62" s="82" t="s">
        <v>149</v>
      </c>
      <c r="C62" s="82" t="s">
        <v>350</v>
      </c>
    </row>
    <row r="63" spans="2:3" x14ac:dyDescent="0.4">
      <c r="B63" s="83"/>
      <c r="C63" s="83"/>
    </row>
    <row r="64" spans="2:3" ht="13.15" x14ac:dyDescent="0.4">
      <c r="B64" s="76" t="s">
        <v>425</v>
      </c>
      <c r="C64" s="76" t="s">
        <v>185</v>
      </c>
    </row>
    <row r="65" spans="2:3" ht="13.15" x14ac:dyDescent="0.4">
      <c r="B65" s="86" t="s">
        <v>122</v>
      </c>
      <c r="C65" s="86" t="s">
        <v>176</v>
      </c>
    </row>
    <row r="66" spans="2:3" ht="13.15" x14ac:dyDescent="0.4">
      <c r="B66" s="77" t="s">
        <v>122</v>
      </c>
      <c r="C66" s="77" t="s">
        <v>176</v>
      </c>
    </row>
    <row r="67" spans="2:3" x14ac:dyDescent="0.4">
      <c r="B67" s="79" t="s">
        <v>1</v>
      </c>
      <c r="C67" s="79" t="s">
        <v>180</v>
      </c>
    </row>
    <row r="68" spans="2:3" x14ac:dyDescent="0.4">
      <c r="B68" s="80" t="s">
        <v>124</v>
      </c>
      <c r="C68" s="80" t="s">
        <v>177</v>
      </c>
    </row>
    <row r="69" spans="2:3" x14ac:dyDescent="0.4">
      <c r="B69" s="79" t="s">
        <v>125</v>
      </c>
      <c r="C69" s="79" t="s">
        <v>181</v>
      </c>
    </row>
    <row r="70" spans="2:3" ht="13.15" x14ac:dyDescent="0.4">
      <c r="B70" s="81" t="s">
        <v>127</v>
      </c>
      <c r="C70" s="81" t="s">
        <v>370</v>
      </c>
    </row>
    <row r="71" spans="2:3" ht="13.15" thickBot="1" x14ac:dyDescent="0.45">
      <c r="B71" s="82" t="s">
        <v>149</v>
      </c>
      <c r="C71" s="82" t="s">
        <v>350</v>
      </c>
    </row>
    <row r="72" spans="2:3" x14ac:dyDescent="0.4">
      <c r="B72" s="83"/>
      <c r="C72" s="83"/>
    </row>
    <row r="73" spans="2:3" ht="13.15" x14ac:dyDescent="0.4">
      <c r="B73" s="59" t="s">
        <v>352</v>
      </c>
      <c r="C73" s="38" t="s">
        <v>188</v>
      </c>
    </row>
    <row r="74" spans="2:3" x14ac:dyDescent="0.4">
      <c r="B74" s="5" t="s">
        <v>3</v>
      </c>
      <c r="C74" s="5" t="s">
        <v>189</v>
      </c>
    </row>
    <row r="75" spans="2:3" x14ac:dyDescent="0.4">
      <c r="B75" s="5" t="s">
        <v>4</v>
      </c>
      <c r="C75" s="5" t="s">
        <v>186</v>
      </c>
    </row>
    <row r="76" spans="2:3" x14ac:dyDescent="0.4">
      <c r="B76" s="5" t="s">
        <v>5</v>
      </c>
      <c r="C76" s="5" t="s">
        <v>190</v>
      </c>
    </row>
    <row r="77" spans="2:3" x14ac:dyDescent="0.4">
      <c r="B77" s="5" t="s">
        <v>117</v>
      </c>
      <c r="C77" s="5" t="s">
        <v>191</v>
      </c>
    </row>
    <row r="78" spans="2:3" x14ac:dyDescent="0.4">
      <c r="B78" s="5" t="s">
        <v>621</v>
      </c>
      <c r="C78" s="5" t="s">
        <v>424</v>
      </c>
    </row>
    <row r="79" spans="2:3" x14ac:dyDescent="0.4">
      <c r="B79" s="5" t="s">
        <v>11</v>
      </c>
      <c r="C79" s="5" t="s">
        <v>192</v>
      </c>
    </row>
    <row r="80" spans="2:3" ht="13.15" x14ac:dyDescent="0.4">
      <c r="B80" s="6" t="s">
        <v>0</v>
      </c>
      <c r="C80" s="6" t="s">
        <v>193</v>
      </c>
    </row>
    <row r="81" spans="2:3" x14ac:dyDescent="0.4">
      <c r="B81" s="4"/>
    </row>
    <row r="82" spans="2:3" x14ac:dyDescent="0.4">
      <c r="B82" s="5" t="s">
        <v>121</v>
      </c>
      <c r="C82" s="5" t="s">
        <v>194</v>
      </c>
    </row>
    <row r="83" spans="2:3" x14ac:dyDescent="0.4">
      <c r="B83" s="5" t="s">
        <v>6</v>
      </c>
      <c r="C83" s="5" t="s">
        <v>195</v>
      </c>
    </row>
    <row r="84" spans="2:3" x14ac:dyDescent="0.4">
      <c r="B84" s="5" t="s">
        <v>478</v>
      </c>
      <c r="C84" s="5" t="s">
        <v>479</v>
      </c>
    </row>
    <row r="85" spans="2:3" x14ac:dyDescent="0.4">
      <c r="B85" s="5" t="s">
        <v>8</v>
      </c>
      <c r="C85" s="5" t="s">
        <v>197</v>
      </c>
    </row>
    <row r="86" spans="2:3" x14ac:dyDescent="0.4">
      <c r="B86" s="5" t="s">
        <v>9</v>
      </c>
      <c r="C86" s="5" t="s">
        <v>198</v>
      </c>
    </row>
    <row r="87" spans="2:3" x14ac:dyDescent="0.4">
      <c r="B87" s="5" t="s">
        <v>10</v>
      </c>
      <c r="C87" s="5" t="s">
        <v>199</v>
      </c>
    </row>
    <row r="88" spans="2:3" x14ac:dyDescent="0.4">
      <c r="B88" s="5" t="s">
        <v>173</v>
      </c>
      <c r="C88" s="5" t="s">
        <v>200</v>
      </c>
    </row>
    <row r="89" spans="2:3" x14ac:dyDescent="0.4">
      <c r="B89" s="5" t="s">
        <v>13</v>
      </c>
      <c r="C89" s="5" t="s">
        <v>201</v>
      </c>
    </row>
    <row r="90" spans="2:3" ht="13.15" x14ac:dyDescent="0.4">
      <c r="B90" s="6" t="s">
        <v>174</v>
      </c>
      <c r="C90" s="6" t="s">
        <v>202</v>
      </c>
    </row>
    <row r="91" spans="2:3" x14ac:dyDescent="0.4">
      <c r="B91" s="5"/>
      <c r="C91" s="5"/>
    </row>
    <row r="92" spans="2:3" x14ac:dyDescent="0.4">
      <c r="B92" s="5" t="s">
        <v>12</v>
      </c>
      <c r="C92" s="5" t="s">
        <v>203</v>
      </c>
    </row>
    <row r="93" spans="2:3" x14ac:dyDescent="0.4">
      <c r="B93" s="5" t="s">
        <v>29</v>
      </c>
      <c r="C93" s="5" t="s">
        <v>204</v>
      </c>
    </row>
    <row r="94" spans="2:3" ht="25.5" x14ac:dyDescent="0.4">
      <c r="B94" s="5" t="s">
        <v>14</v>
      </c>
      <c r="C94" s="5" t="s">
        <v>205</v>
      </c>
    </row>
    <row r="95" spans="2:3" x14ac:dyDescent="0.4">
      <c r="B95" s="5" t="s">
        <v>608</v>
      </c>
      <c r="C95" s="127" t="s">
        <v>607</v>
      </c>
    </row>
    <row r="96" spans="2:3" x14ac:dyDescent="0.4">
      <c r="B96" s="5" t="s">
        <v>15</v>
      </c>
      <c r="C96" s="5" t="s">
        <v>206</v>
      </c>
    </row>
    <row r="97" spans="2:3" x14ac:dyDescent="0.4">
      <c r="B97" s="5" t="s">
        <v>16</v>
      </c>
      <c r="C97" s="5" t="s">
        <v>207</v>
      </c>
    </row>
    <row r="98" spans="2:3" ht="25.5" x14ac:dyDescent="0.4">
      <c r="B98" s="5" t="s">
        <v>510</v>
      </c>
      <c r="C98" s="5" t="s">
        <v>480</v>
      </c>
    </row>
    <row r="99" spans="2:3" x14ac:dyDescent="0.4">
      <c r="B99" s="5" t="s">
        <v>583</v>
      </c>
      <c r="C99" s="68" t="s">
        <v>582</v>
      </c>
    </row>
    <row r="100" spans="2:3" x14ac:dyDescent="0.4">
      <c r="B100" s="5" t="s">
        <v>30</v>
      </c>
      <c r="C100" s="5" t="s">
        <v>326</v>
      </c>
    </row>
    <row r="101" spans="2:3" x14ac:dyDescent="0.4">
      <c r="B101" s="5" t="s">
        <v>17</v>
      </c>
      <c r="C101" s="5" t="s">
        <v>208</v>
      </c>
    </row>
    <row r="102" spans="2:3" ht="25.5" x14ac:dyDescent="0.4">
      <c r="B102" s="68" t="s">
        <v>499</v>
      </c>
      <c r="C102" s="68" t="s">
        <v>498</v>
      </c>
    </row>
    <row r="103" spans="2:3" x14ac:dyDescent="0.4">
      <c r="B103" s="5" t="s">
        <v>508</v>
      </c>
      <c r="C103" s="60" t="s">
        <v>447</v>
      </c>
    </row>
    <row r="104" spans="2:3" ht="25.5" x14ac:dyDescent="0.4">
      <c r="B104" s="5" t="s">
        <v>509</v>
      </c>
      <c r="C104" s="60" t="s">
        <v>481</v>
      </c>
    </row>
    <row r="105" spans="2:3" ht="25.5" x14ac:dyDescent="0.4">
      <c r="B105" s="5" t="s">
        <v>442</v>
      </c>
      <c r="C105" s="5" t="s">
        <v>209</v>
      </c>
    </row>
    <row r="106" spans="2:3" x14ac:dyDescent="0.4">
      <c r="B106" s="5" t="s">
        <v>443</v>
      </c>
      <c r="C106" s="5" t="s">
        <v>426</v>
      </c>
    </row>
    <row r="107" spans="2:3" ht="25.5" x14ac:dyDescent="0.4">
      <c r="B107" s="5" t="s">
        <v>444</v>
      </c>
      <c r="C107" s="5" t="s">
        <v>448</v>
      </c>
    </row>
    <row r="108" spans="2:3" x14ac:dyDescent="0.4">
      <c r="B108" s="5" t="s">
        <v>442</v>
      </c>
      <c r="C108" s="127" t="s">
        <v>209</v>
      </c>
    </row>
    <row r="109" spans="2:3" x14ac:dyDescent="0.4">
      <c r="B109" s="5" t="s">
        <v>108</v>
      </c>
      <c r="C109" s="5" t="s">
        <v>213</v>
      </c>
    </row>
    <row r="110" spans="2:3" ht="25.5" x14ac:dyDescent="0.4">
      <c r="B110" s="5" t="s">
        <v>169</v>
      </c>
      <c r="C110" s="5" t="s">
        <v>214</v>
      </c>
    </row>
    <row r="111" spans="2:3" x14ac:dyDescent="0.4">
      <c r="B111" s="5" t="s">
        <v>506</v>
      </c>
      <c r="C111" s="5" t="s">
        <v>497</v>
      </c>
    </row>
    <row r="112" spans="2:3" ht="26.25" x14ac:dyDescent="0.4">
      <c r="B112" s="6" t="s">
        <v>586</v>
      </c>
      <c r="C112" s="6" t="s">
        <v>585</v>
      </c>
    </row>
    <row r="113" spans="2:3" x14ac:dyDescent="0.4">
      <c r="B113" s="5" t="s">
        <v>534</v>
      </c>
      <c r="C113" s="5" t="s">
        <v>215</v>
      </c>
    </row>
    <row r="114" spans="2:3" ht="26.25" x14ac:dyDescent="0.4">
      <c r="B114" s="125" t="s">
        <v>540</v>
      </c>
      <c r="C114" s="6" t="s">
        <v>594</v>
      </c>
    </row>
    <row r="115" spans="2:3" x14ac:dyDescent="0.4">
      <c r="B115" s="5" t="s">
        <v>21</v>
      </c>
      <c r="C115" s="5" t="s">
        <v>217</v>
      </c>
    </row>
    <row r="116" spans="2:3" x14ac:dyDescent="0.4">
      <c r="B116" s="5" t="s">
        <v>347</v>
      </c>
      <c r="C116" s="5" t="s">
        <v>218</v>
      </c>
    </row>
    <row r="117" spans="2:3" ht="13.15" x14ac:dyDescent="0.4">
      <c r="B117" s="125" t="s">
        <v>592</v>
      </c>
      <c r="C117" s="6" t="s">
        <v>591</v>
      </c>
    </row>
    <row r="118" spans="2:3" ht="39.4" x14ac:dyDescent="0.4">
      <c r="B118" s="16" t="s">
        <v>22</v>
      </c>
      <c r="C118" s="16" t="s">
        <v>593</v>
      </c>
    </row>
    <row r="119" spans="2:3" ht="26.25" x14ac:dyDescent="0.4">
      <c r="B119" s="16" t="s">
        <v>535</v>
      </c>
      <c r="C119" s="16" t="s">
        <v>431</v>
      </c>
    </row>
    <row r="120" spans="2:3" ht="13.15" x14ac:dyDescent="0.4">
      <c r="B120" s="16" t="s">
        <v>26</v>
      </c>
      <c r="C120" s="16" t="s">
        <v>223</v>
      </c>
    </row>
    <row r="121" spans="2:3" ht="25.5" x14ac:dyDescent="0.4">
      <c r="B121" s="5" t="s">
        <v>427</v>
      </c>
      <c r="C121" s="5" t="s">
        <v>429</v>
      </c>
    </row>
    <row r="122" spans="2:3" ht="25.5" x14ac:dyDescent="0.4">
      <c r="B122" s="5" t="s">
        <v>428</v>
      </c>
      <c r="C122" s="5" t="s">
        <v>430</v>
      </c>
    </row>
    <row r="123" spans="2:3" ht="26.25" x14ac:dyDescent="0.4">
      <c r="B123" s="6" t="s">
        <v>25</v>
      </c>
      <c r="C123" s="6" t="s">
        <v>431</v>
      </c>
    </row>
    <row r="124" spans="2:3" ht="13.15" x14ac:dyDescent="0.4">
      <c r="B124" s="6" t="s">
        <v>26</v>
      </c>
      <c r="C124" s="6" t="s">
        <v>223</v>
      </c>
    </row>
    <row r="125" spans="2:3" ht="13.15" x14ac:dyDescent="0.4">
      <c r="B125" s="16" t="s">
        <v>539</v>
      </c>
      <c r="C125" s="16" t="s">
        <v>538</v>
      </c>
    </row>
    <row r="126" spans="2:3" x14ac:dyDescent="0.4">
      <c r="B126" s="5" t="s">
        <v>21</v>
      </c>
      <c r="C126" s="5" t="s">
        <v>217</v>
      </c>
    </row>
    <row r="127" spans="2:3" x14ac:dyDescent="0.4">
      <c r="B127" s="5" t="s">
        <v>347</v>
      </c>
      <c r="C127" s="5" t="s">
        <v>218</v>
      </c>
    </row>
    <row r="128" spans="2:3" ht="13.15" x14ac:dyDescent="0.4">
      <c r="B128" s="16" t="s">
        <v>27</v>
      </c>
      <c r="C128" s="16" t="s">
        <v>595</v>
      </c>
    </row>
    <row r="129" spans="2:3" ht="25.5" x14ac:dyDescent="0.4">
      <c r="B129" s="9" t="s">
        <v>28</v>
      </c>
      <c r="C129" s="9" t="s">
        <v>596</v>
      </c>
    </row>
    <row r="130" spans="2:3" ht="25.9" thickBot="1" x14ac:dyDescent="0.45">
      <c r="B130" s="10" t="s">
        <v>500</v>
      </c>
      <c r="C130" s="10" t="s">
        <v>226</v>
      </c>
    </row>
    <row r="131" spans="2:3" ht="51" x14ac:dyDescent="0.4">
      <c r="B131" s="4" t="s">
        <v>348</v>
      </c>
      <c r="C131" s="88" t="s">
        <v>351</v>
      </c>
    </row>
    <row r="133" spans="2:3" ht="13.15" x14ac:dyDescent="0.4">
      <c r="B133" s="59" t="s">
        <v>516</v>
      </c>
      <c r="C133" s="38" t="s">
        <v>515</v>
      </c>
    </row>
    <row r="134" spans="2:3" ht="13.15" x14ac:dyDescent="0.4">
      <c r="B134" s="18" t="s">
        <v>33</v>
      </c>
      <c r="C134" s="16" t="s">
        <v>227</v>
      </c>
    </row>
    <row r="135" spans="2:3" ht="13.15" x14ac:dyDescent="0.4">
      <c r="B135" s="13" t="s">
        <v>34</v>
      </c>
      <c r="C135" s="6" t="s">
        <v>228</v>
      </c>
    </row>
    <row r="136" spans="2:3" ht="25.5" x14ac:dyDescent="0.4">
      <c r="B136" s="61" t="s">
        <v>35</v>
      </c>
      <c r="C136" s="5" t="s">
        <v>229</v>
      </c>
    </row>
    <row r="137" spans="2:3" x14ac:dyDescent="0.4">
      <c r="B137" s="61" t="s">
        <v>36</v>
      </c>
      <c r="C137" s="5" t="s">
        <v>230</v>
      </c>
    </row>
    <row r="138" spans="2:3" x14ac:dyDescent="0.4">
      <c r="B138" s="61" t="s">
        <v>37</v>
      </c>
      <c r="C138" s="5" t="s">
        <v>231</v>
      </c>
    </row>
    <row r="139" spans="2:3" x14ac:dyDescent="0.4">
      <c r="B139" s="61" t="s">
        <v>38</v>
      </c>
      <c r="C139" s="5" t="s">
        <v>232</v>
      </c>
    </row>
    <row r="140" spans="2:3" x14ac:dyDescent="0.4">
      <c r="B140" s="61" t="s">
        <v>39</v>
      </c>
      <c r="C140" s="5" t="s">
        <v>233</v>
      </c>
    </row>
    <row r="141" spans="2:3" ht="25.5" x14ac:dyDescent="0.4">
      <c r="B141" s="61" t="s">
        <v>40</v>
      </c>
      <c r="C141" s="5" t="s">
        <v>234</v>
      </c>
    </row>
    <row r="142" spans="2:3" x14ac:dyDescent="0.4">
      <c r="B142" s="61" t="s">
        <v>41</v>
      </c>
      <c r="C142" s="5" t="s">
        <v>235</v>
      </c>
    </row>
    <row r="143" spans="2:3" x14ac:dyDescent="0.4">
      <c r="B143" s="61" t="s">
        <v>482</v>
      </c>
      <c r="C143" s="5" t="s">
        <v>483</v>
      </c>
    </row>
    <row r="144" spans="2:3" x14ac:dyDescent="0.4">
      <c r="B144" s="61" t="s">
        <v>42</v>
      </c>
      <c r="C144" s="5" t="s">
        <v>236</v>
      </c>
    </row>
    <row r="145" spans="2:3" ht="13.15" x14ac:dyDescent="0.4">
      <c r="B145" s="13" t="s">
        <v>43</v>
      </c>
      <c r="C145" s="6" t="s">
        <v>239</v>
      </c>
    </row>
    <row r="146" spans="2:3" ht="13.15" x14ac:dyDescent="0.4">
      <c r="B146" s="13" t="s">
        <v>44</v>
      </c>
      <c r="C146" s="6" t="s">
        <v>237</v>
      </c>
    </row>
    <row r="147" spans="2:3" x14ac:dyDescent="0.4">
      <c r="B147" s="61" t="s">
        <v>467</v>
      </c>
      <c r="C147" s="5" t="s">
        <v>466</v>
      </c>
    </row>
    <row r="148" spans="2:3" x14ac:dyDescent="0.35">
      <c r="B148" s="96" t="s">
        <v>432</v>
      </c>
      <c r="C148" s="5" t="s">
        <v>396</v>
      </c>
    </row>
    <row r="149" spans="2:3" x14ac:dyDescent="0.4">
      <c r="B149" s="61" t="s">
        <v>45</v>
      </c>
      <c r="C149" s="5" t="s">
        <v>238</v>
      </c>
    </row>
    <row r="150" spans="2:3" x14ac:dyDescent="0.4">
      <c r="B150" s="61" t="s">
        <v>46</v>
      </c>
      <c r="C150" s="5" t="s">
        <v>240</v>
      </c>
    </row>
    <row r="151" spans="2:3" x14ac:dyDescent="0.4">
      <c r="B151" s="61" t="s">
        <v>456</v>
      </c>
      <c r="C151" s="5" t="s">
        <v>457</v>
      </c>
    </row>
    <row r="152" spans="2:3" ht="25.5" x14ac:dyDescent="0.4">
      <c r="B152" s="61" t="s">
        <v>338</v>
      </c>
      <c r="C152" s="5" t="s">
        <v>234</v>
      </c>
    </row>
    <row r="153" spans="2:3" x14ac:dyDescent="0.4">
      <c r="B153" s="61" t="s">
        <v>91</v>
      </c>
      <c r="C153" s="5" t="s">
        <v>241</v>
      </c>
    </row>
    <row r="154" spans="2:3" x14ac:dyDescent="0.4">
      <c r="B154" s="61" t="s">
        <v>119</v>
      </c>
      <c r="C154" s="5" t="s">
        <v>242</v>
      </c>
    </row>
    <row r="155" spans="2:3" x14ac:dyDescent="0.4">
      <c r="B155" s="61" t="s">
        <v>47</v>
      </c>
      <c r="C155" s="5" t="s">
        <v>243</v>
      </c>
    </row>
    <row r="156" spans="2:3" x14ac:dyDescent="0.4">
      <c r="B156" s="61" t="s">
        <v>48</v>
      </c>
      <c r="C156" s="5" t="s">
        <v>244</v>
      </c>
    </row>
    <row r="157" spans="2:3" x14ac:dyDescent="0.4">
      <c r="B157" s="61" t="s">
        <v>49</v>
      </c>
      <c r="C157" s="5" t="s">
        <v>245</v>
      </c>
    </row>
    <row r="158" spans="2:3" ht="13.15" x14ac:dyDescent="0.4">
      <c r="B158" s="13" t="s">
        <v>50</v>
      </c>
      <c r="C158" s="6" t="s">
        <v>246</v>
      </c>
    </row>
    <row r="159" spans="2:3" ht="13.15" x14ac:dyDescent="0.4">
      <c r="B159" s="13" t="s">
        <v>51</v>
      </c>
      <c r="C159" s="6" t="s">
        <v>247</v>
      </c>
    </row>
    <row r="160" spans="2:3" ht="13.15" x14ac:dyDescent="0.4">
      <c r="B160" s="18" t="s">
        <v>52</v>
      </c>
      <c r="C160" s="16" t="s">
        <v>248</v>
      </c>
    </row>
    <row r="161" spans="2:3" ht="13.15" x14ac:dyDescent="0.4">
      <c r="B161" s="13" t="s">
        <v>53</v>
      </c>
      <c r="C161" s="6" t="s">
        <v>249</v>
      </c>
    </row>
    <row r="162" spans="2:3" x14ac:dyDescent="0.4">
      <c r="B162" s="61" t="s">
        <v>54</v>
      </c>
      <c r="C162" s="5" t="s">
        <v>250</v>
      </c>
    </row>
    <row r="163" spans="2:3" x14ac:dyDescent="0.4">
      <c r="B163" s="61" t="s">
        <v>55</v>
      </c>
      <c r="C163" s="5" t="s">
        <v>251</v>
      </c>
    </row>
    <row r="164" spans="2:3" x14ac:dyDescent="0.4">
      <c r="B164" s="61" t="s">
        <v>56</v>
      </c>
      <c r="C164" s="5" t="s">
        <v>252</v>
      </c>
    </row>
    <row r="165" spans="2:3" x14ac:dyDescent="0.4">
      <c r="B165" s="61" t="s">
        <v>57</v>
      </c>
      <c r="C165" s="5" t="s">
        <v>253</v>
      </c>
    </row>
    <row r="166" spans="2:3" x14ac:dyDescent="0.4">
      <c r="B166" s="61" t="s">
        <v>58</v>
      </c>
      <c r="C166" s="5" t="s">
        <v>254</v>
      </c>
    </row>
    <row r="167" spans="2:3" ht="13.15" x14ac:dyDescent="0.4">
      <c r="B167" s="13" t="s">
        <v>59</v>
      </c>
      <c r="C167" s="6" t="s">
        <v>255</v>
      </c>
    </row>
    <row r="168" spans="2:3" x14ac:dyDescent="0.4">
      <c r="B168" s="61" t="s">
        <v>60</v>
      </c>
      <c r="C168" s="5" t="s">
        <v>218</v>
      </c>
    </row>
    <row r="169" spans="2:3" ht="13.15" x14ac:dyDescent="0.4">
      <c r="B169" s="13" t="s">
        <v>61</v>
      </c>
      <c r="C169" s="6" t="s">
        <v>256</v>
      </c>
    </row>
    <row r="170" spans="2:3" ht="13.15" x14ac:dyDescent="0.4">
      <c r="B170" s="13" t="s">
        <v>62</v>
      </c>
      <c r="C170" s="6" t="s">
        <v>257</v>
      </c>
    </row>
    <row r="171" spans="2:3" x14ac:dyDescent="0.4">
      <c r="B171" s="61" t="s">
        <v>63</v>
      </c>
      <c r="C171" s="5" t="s">
        <v>258</v>
      </c>
    </row>
    <row r="172" spans="2:3" x14ac:dyDescent="0.4">
      <c r="B172" s="61" t="s">
        <v>64</v>
      </c>
      <c r="C172" s="5" t="s">
        <v>259</v>
      </c>
    </row>
    <row r="173" spans="2:3" x14ac:dyDescent="0.4">
      <c r="B173" s="61" t="s">
        <v>65</v>
      </c>
      <c r="C173" s="5" t="s">
        <v>260</v>
      </c>
    </row>
    <row r="174" spans="2:3" ht="25.5" x14ac:dyDescent="0.4">
      <c r="B174" s="62" t="s">
        <v>66</v>
      </c>
      <c r="C174" s="116" t="s">
        <v>261</v>
      </c>
    </row>
    <row r="175" spans="2:3" x14ac:dyDescent="0.4">
      <c r="B175" s="62" t="s">
        <v>67</v>
      </c>
      <c r="C175" s="3" t="s">
        <v>262</v>
      </c>
    </row>
    <row r="176" spans="2:3" ht="13.5" x14ac:dyDescent="0.35">
      <c r="B176" s="142" t="s">
        <v>463</v>
      </c>
      <c r="C176" s="3" t="s">
        <v>462</v>
      </c>
    </row>
    <row r="177" spans="2:3" x14ac:dyDescent="0.4">
      <c r="B177" s="61" t="s">
        <v>68</v>
      </c>
      <c r="C177" s="5" t="s">
        <v>263</v>
      </c>
    </row>
    <row r="178" spans="2:3" ht="13.15" x14ac:dyDescent="0.4">
      <c r="B178" s="13" t="s">
        <v>69</v>
      </c>
      <c r="C178" s="6" t="s">
        <v>264</v>
      </c>
    </row>
    <row r="179" spans="2:3" ht="13.15" x14ac:dyDescent="0.4">
      <c r="B179" s="13" t="s">
        <v>70</v>
      </c>
      <c r="C179" s="6" t="s">
        <v>265</v>
      </c>
    </row>
    <row r="180" spans="2:3" x14ac:dyDescent="0.4">
      <c r="B180" s="61" t="s">
        <v>71</v>
      </c>
      <c r="C180" s="5" t="s">
        <v>266</v>
      </c>
    </row>
    <row r="181" spans="2:3" x14ac:dyDescent="0.4">
      <c r="B181" s="61" t="s">
        <v>72</v>
      </c>
      <c r="C181" s="5" t="s">
        <v>267</v>
      </c>
    </row>
    <row r="182" spans="2:3" x14ac:dyDescent="0.4">
      <c r="B182" s="61" t="s">
        <v>73</v>
      </c>
      <c r="C182" s="5" t="s">
        <v>268</v>
      </c>
    </row>
    <row r="183" spans="2:3" x14ac:dyDescent="0.4">
      <c r="B183" s="61" t="s">
        <v>485</v>
      </c>
      <c r="C183" s="5" t="s">
        <v>484</v>
      </c>
    </row>
    <row r="184" spans="2:3" x14ac:dyDescent="0.4">
      <c r="B184" s="61" t="s">
        <v>74</v>
      </c>
      <c r="C184" s="5" t="s">
        <v>269</v>
      </c>
    </row>
    <row r="185" spans="2:3" x14ac:dyDescent="0.4">
      <c r="B185" s="61" t="s">
        <v>75</v>
      </c>
      <c r="C185" s="5" t="s">
        <v>270</v>
      </c>
    </row>
    <row r="186" spans="2:3" x14ac:dyDescent="0.4">
      <c r="B186" s="61" t="s">
        <v>76</v>
      </c>
      <c r="C186" s="5" t="s">
        <v>271</v>
      </c>
    </row>
    <row r="187" spans="2:3" x14ac:dyDescent="0.4">
      <c r="B187" s="61" t="s">
        <v>77</v>
      </c>
      <c r="C187" s="5" t="s">
        <v>273</v>
      </c>
    </row>
    <row r="188" spans="2:3" ht="25.5" x14ac:dyDescent="0.4">
      <c r="B188" s="61" t="s">
        <v>171</v>
      </c>
      <c r="C188" s="5" t="s">
        <v>272</v>
      </c>
    </row>
    <row r="189" spans="2:3" x14ac:dyDescent="0.4">
      <c r="B189" s="61" t="s">
        <v>397</v>
      </c>
      <c r="C189" s="5" t="s">
        <v>398</v>
      </c>
    </row>
    <row r="190" spans="2:3" ht="25.5" x14ac:dyDescent="0.4">
      <c r="B190" s="61" t="s">
        <v>78</v>
      </c>
      <c r="C190" s="5" t="s">
        <v>277</v>
      </c>
    </row>
    <row r="191" spans="2:3" ht="13.15" x14ac:dyDescent="0.4">
      <c r="B191" s="13" t="s">
        <v>79</v>
      </c>
      <c r="C191" s="6" t="s">
        <v>274</v>
      </c>
    </row>
    <row r="192" spans="2:3" ht="13.15" x14ac:dyDescent="0.4">
      <c r="B192" s="13" t="s">
        <v>80</v>
      </c>
      <c r="C192" s="6" t="s">
        <v>275</v>
      </c>
    </row>
    <row r="193" spans="2:3" ht="13.5" thickBot="1" x14ac:dyDescent="0.45">
      <c r="B193" s="14" t="s">
        <v>81</v>
      </c>
      <c r="C193" s="89" t="s">
        <v>276</v>
      </c>
    </row>
    <row r="194" spans="2:3" ht="38.25" x14ac:dyDescent="0.4">
      <c r="B194" s="4" t="s">
        <v>496</v>
      </c>
      <c r="C194" s="4" t="s">
        <v>495</v>
      </c>
    </row>
    <row r="196" spans="2:3" ht="13.15" x14ac:dyDescent="0.4">
      <c r="B196" s="59" t="s">
        <v>518</v>
      </c>
      <c r="C196" s="38" t="s">
        <v>517</v>
      </c>
    </row>
    <row r="197" spans="2:3" ht="13.15" x14ac:dyDescent="0.4">
      <c r="B197" s="16" t="s">
        <v>82</v>
      </c>
      <c r="C197" s="16" t="s">
        <v>278</v>
      </c>
    </row>
    <row r="198" spans="2:3" x14ac:dyDescent="0.4">
      <c r="B198" s="5" t="s">
        <v>400</v>
      </c>
      <c r="C198" s="5" t="s">
        <v>399</v>
      </c>
    </row>
    <row r="199" spans="2:3" x14ac:dyDescent="0.4">
      <c r="B199" s="5" t="s">
        <v>451</v>
      </c>
      <c r="C199" s="5" t="s">
        <v>450</v>
      </c>
    </row>
    <row r="200" spans="2:3" ht="25.5" x14ac:dyDescent="0.4">
      <c r="B200" s="5" t="s">
        <v>349</v>
      </c>
      <c r="C200" s="5" t="s">
        <v>365</v>
      </c>
    </row>
    <row r="201" spans="2:3" x14ac:dyDescent="0.4">
      <c r="B201" s="5" t="s">
        <v>12</v>
      </c>
      <c r="C201" s="5" t="s">
        <v>203</v>
      </c>
    </row>
    <row r="202" spans="2:3" x14ac:dyDescent="0.4">
      <c r="B202" s="5" t="s">
        <v>29</v>
      </c>
      <c r="C202" s="5" t="s">
        <v>204</v>
      </c>
    </row>
    <row r="203" spans="2:3" ht="25.5" x14ac:dyDescent="0.4">
      <c r="B203" s="5" t="s">
        <v>14</v>
      </c>
      <c r="C203" s="5" t="s">
        <v>205</v>
      </c>
    </row>
    <row r="204" spans="2:3" x14ac:dyDescent="0.4">
      <c r="B204" s="5" t="s">
        <v>608</v>
      </c>
      <c r="C204" s="127" t="s">
        <v>607</v>
      </c>
    </row>
    <row r="205" spans="2:3" x14ac:dyDescent="0.4">
      <c r="B205" s="5" t="s">
        <v>15</v>
      </c>
      <c r="C205" s="5" t="s">
        <v>206</v>
      </c>
    </row>
    <row r="206" spans="2:3" x14ac:dyDescent="0.4">
      <c r="B206" s="5" t="s">
        <v>16</v>
      </c>
      <c r="C206" s="5" t="s">
        <v>279</v>
      </c>
    </row>
    <row r="207" spans="2:3" ht="25.5" x14ac:dyDescent="0.4">
      <c r="B207" s="60" t="s">
        <v>145</v>
      </c>
      <c r="C207" s="60" t="s">
        <v>280</v>
      </c>
    </row>
    <row r="208" spans="2:3" ht="25.5" x14ac:dyDescent="0.4">
      <c r="B208" s="60" t="s">
        <v>158</v>
      </c>
      <c r="C208" s="60" t="s">
        <v>214</v>
      </c>
    </row>
    <row r="209" spans="2:3" x14ac:dyDescent="0.4">
      <c r="B209" s="5" t="s">
        <v>17</v>
      </c>
      <c r="C209" s="5" t="s">
        <v>208</v>
      </c>
    </row>
    <row r="210" spans="2:3" ht="25.5" x14ac:dyDescent="0.4">
      <c r="B210" s="68" t="s">
        <v>499</v>
      </c>
      <c r="C210" s="68" t="s">
        <v>498</v>
      </c>
    </row>
    <row r="211" spans="2:3" x14ac:dyDescent="0.4">
      <c r="B211" s="5" t="s">
        <v>508</v>
      </c>
      <c r="C211" s="5" t="s">
        <v>507</v>
      </c>
    </row>
    <row r="212" spans="2:3" ht="25.5" x14ac:dyDescent="0.4">
      <c r="B212" s="5" t="s">
        <v>509</v>
      </c>
      <c r="C212" s="60" t="s">
        <v>481</v>
      </c>
    </row>
    <row r="213" spans="2:3" ht="25.5" x14ac:dyDescent="0.4">
      <c r="B213" s="5" t="s">
        <v>442</v>
      </c>
      <c r="C213" s="5" t="s">
        <v>209</v>
      </c>
    </row>
    <row r="214" spans="2:3" x14ac:dyDescent="0.4">
      <c r="B214" s="5" t="s">
        <v>443</v>
      </c>
      <c r="C214" s="127" t="s">
        <v>426</v>
      </c>
    </row>
    <row r="215" spans="2:3" ht="25.5" x14ac:dyDescent="0.4">
      <c r="B215" s="5" t="s">
        <v>444</v>
      </c>
      <c r="C215" s="5" t="s">
        <v>448</v>
      </c>
    </row>
    <row r="216" spans="2:3" x14ac:dyDescent="0.4">
      <c r="B216" s="68" t="s">
        <v>443</v>
      </c>
      <c r="C216" s="127" t="s">
        <v>426</v>
      </c>
    </row>
    <row r="217" spans="2:3" x14ac:dyDescent="0.4">
      <c r="B217" s="60" t="s">
        <v>146</v>
      </c>
      <c r="C217" s="60" t="s">
        <v>281</v>
      </c>
    </row>
    <row r="218" spans="2:3" x14ac:dyDescent="0.4">
      <c r="B218" s="5" t="s">
        <v>506</v>
      </c>
      <c r="C218" s="68" t="s">
        <v>497</v>
      </c>
    </row>
    <row r="219" spans="2:3" ht="25.5" x14ac:dyDescent="0.4">
      <c r="B219" s="5" t="s">
        <v>109</v>
      </c>
      <c r="C219" s="5" t="s">
        <v>282</v>
      </c>
    </row>
    <row r="220" spans="2:3" ht="25.5" x14ac:dyDescent="0.4">
      <c r="B220" s="5" t="s">
        <v>510</v>
      </c>
      <c r="C220" s="5" t="s">
        <v>480</v>
      </c>
    </row>
    <row r="221" spans="2:3" x14ac:dyDescent="0.4">
      <c r="B221" s="5" t="s">
        <v>83</v>
      </c>
      <c r="C221" s="5" t="s">
        <v>283</v>
      </c>
    </row>
    <row r="222" spans="2:3" x14ac:dyDescent="0.4">
      <c r="B222" s="5" t="s">
        <v>111</v>
      </c>
      <c r="C222" s="5" t="s">
        <v>309</v>
      </c>
    </row>
    <row r="223" spans="2:3" x14ac:dyDescent="0.4">
      <c r="B223" s="5" t="s">
        <v>542</v>
      </c>
      <c r="C223" s="5" t="s">
        <v>541</v>
      </c>
    </row>
    <row r="224" spans="2:3" x14ac:dyDescent="0.4">
      <c r="B224" s="5" t="s">
        <v>567</v>
      </c>
      <c r="C224" s="5" t="s">
        <v>284</v>
      </c>
    </row>
    <row r="225" spans="2:3" x14ac:dyDescent="0.4">
      <c r="B225" s="5" t="s">
        <v>111</v>
      </c>
      <c r="C225" s="5" t="s">
        <v>309</v>
      </c>
    </row>
    <row r="226" spans="2:3" x14ac:dyDescent="0.4">
      <c r="B226" s="5" t="s">
        <v>84</v>
      </c>
      <c r="C226" s="5" t="s">
        <v>284</v>
      </c>
    </row>
    <row r="227" spans="2:3" x14ac:dyDescent="0.4">
      <c r="B227" s="5" t="s">
        <v>569</v>
      </c>
      <c r="C227" s="5" t="s">
        <v>568</v>
      </c>
    </row>
    <row r="228" spans="2:3" x14ac:dyDescent="0.4">
      <c r="B228" s="5" t="s">
        <v>503</v>
      </c>
      <c r="C228" s="5" t="s">
        <v>504</v>
      </c>
    </row>
    <row r="229" spans="2:3" x14ac:dyDescent="0.4">
      <c r="B229" s="5" t="s">
        <v>571</v>
      </c>
      <c r="C229" s="5" t="s">
        <v>570</v>
      </c>
    </row>
    <row r="230" spans="2:3" x14ac:dyDescent="0.4">
      <c r="B230" s="5" t="s">
        <v>573</v>
      </c>
      <c r="C230" s="5" t="s">
        <v>572</v>
      </c>
    </row>
    <row r="231" spans="2:3" x14ac:dyDescent="0.4">
      <c r="B231" s="5" t="s">
        <v>529</v>
      </c>
      <c r="C231" s="5" t="s">
        <v>505</v>
      </c>
    </row>
    <row r="232" spans="2:3" x14ac:dyDescent="0.4">
      <c r="B232" s="5" t="s">
        <v>575</v>
      </c>
      <c r="C232" s="5" t="s">
        <v>574</v>
      </c>
    </row>
    <row r="233" spans="2:3" ht="25.5" x14ac:dyDescent="0.4">
      <c r="B233" s="60" t="s">
        <v>147</v>
      </c>
      <c r="C233" s="60" t="s">
        <v>285</v>
      </c>
    </row>
    <row r="234" spans="2:3" ht="26.25" x14ac:dyDescent="0.4">
      <c r="B234" s="21" t="s">
        <v>85</v>
      </c>
      <c r="C234" s="21" t="s">
        <v>286</v>
      </c>
    </row>
    <row r="235" spans="2:3" x14ac:dyDescent="0.4">
      <c r="B235" s="5" t="s">
        <v>520</v>
      </c>
      <c r="C235" s="5" t="s">
        <v>519</v>
      </c>
    </row>
    <row r="236" spans="2:3" x14ac:dyDescent="0.4">
      <c r="B236" s="5" t="s">
        <v>112</v>
      </c>
      <c r="C236" s="60" t="s">
        <v>310</v>
      </c>
    </row>
    <row r="237" spans="2:3" x14ac:dyDescent="0.4">
      <c r="B237" s="5" t="s">
        <v>86</v>
      </c>
      <c r="C237" s="5" t="s">
        <v>287</v>
      </c>
    </row>
    <row r="238" spans="2:3" x14ac:dyDescent="0.4">
      <c r="B238" s="5" t="s">
        <v>87</v>
      </c>
      <c r="C238" s="5" t="s">
        <v>288</v>
      </c>
    </row>
    <row r="239" spans="2:3" x14ac:dyDescent="0.4">
      <c r="B239" s="5" t="s">
        <v>88</v>
      </c>
      <c r="C239" s="5" t="s">
        <v>289</v>
      </c>
    </row>
    <row r="240" spans="2:3" ht="26.65" thickBot="1" x14ac:dyDescent="0.45">
      <c r="B240" s="24" t="s">
        <v>89</v>
      </c>
      <c r="C240" s="24" t="s">
        <v>290</v>
      </c>
    </row>
    <row r="241" spans="2:3" ht="13.15" x14ac:dyDescent="0.4">
      <c r="B241" s="16" t="s">
        <v>90</v>
      </c>
      <c r="C241" s="16" t="s">
        <v>291</v>
      </c>
    </row>
    <row r="242" spans="2:3" ht="25.5" x14ac:dyDescent="0.4">
      <c r="B242" s="5" t="s">
        <v>433</v>
      </c>
      <c r="C242" s="5" t="s">
        <v>528</v>
      </c>
    </row>
    <row r="243" spans="2:3" x14ac:dyDescent="0.25">
      <c r="B243" s="182" t="s">
        <v>623</v>
      </c>
      <c r="C243" s="5" t="s">
        <v>622</v>
      </c>
    </row>
    <row r="244" spans="2:3" ht="25.5" x14ac:dyDescent="0.4">
      <c r="B244" s="5" t="s">
        <v>434</v>
      </c>
      <c r="C244" s="5" t="s">
        <v>437</v>
      </c>
    </row>
    <row r="245" spans="2:3" ht="25.5" x14ac:dyDescent="0.4">
      <c r="B245" s="5" t="s">
        <v>435</v>
      </c>
      <c r="C245" s="5" t="s">
        <v>438</v>
      </c>
    </row>
    <row r="246" spans="2:3" ht="25.5" x14ac:dyDescent="0.4">
      <c r="B246" s="5" t="s">
        <v>436</v>
      </c>
      <c r="C246" s="5" t="s">
        <v>439</v>
      </c>
    </row>
    <row r="247" spans="2:3" x14ac:dyDescent="0.4">
      <c r="B247" s="5" t="s">
        <v>614</v>
      </c>
      <c r="C247" s="5" t="s">
        <v>613</v>
      </c>
    </row>
    <row r="248" spans="2:3" x14ac:dyDescent="0.4">
      <c r="B248" s="5" t="s">
        <v>91</v>
      </c>
      <c r="C248" s="5" t="s">
        <v>241</v>
      </c>
    </row>
    <row r="249" spans="2:3" x14ac:dyDescent="0.4">
      <c r="B249" s="5" t="s">
        <v>487</v>
      </c>
      <c r="C249" s="5" t="s">
        <v>488</v>
      </c>
    </row>
    <row r="250" spans="2:3" ht="25.5" x14ac:dyDescent="0.4">
      <c r="B250" s="5" t="s">
        <v>92</v>
      </c>
      <c r="C250" s="5" t="s">
        <v>293</v>
      </c>
    </row>
    <row r="251" spans="2:3" x14ac:dyDescent="0.4">
      <c r="B251" s="5" t="s">
        <v>472</v>
      </c>
      <c r="C251" s="5" t="s">
        <v>564</v>
      </c>
    </row>
    <row r="252" spans="2:3" x14ac:dyDescent="0.4">
      <c r="B252" s="5" t="s">
        <v>556</v>
      </c>
      <c r="C252" s="5" t="s">
        <v>555</v>
      </c>
    </row>
    <row r="253" spans="2:3" x14ac:dyDescent="0.4">
      <c r="B253" s="5" t="s">
        <v>558</v>
      </c>
      <c r="C253" s="5" t="s">
        <v>557</v>
      </c>
    </row>
    <row r="254" spans="2:3" ht="38.25" x14ac:dyDescent="0.4">
      <c r="B254" t="s">
        <v>559</v>
      </c>
      <c r="C254" s="5" t="s">
        <v>560</v>
      </c>
    </row>
    <row r="255" spans="2:3" ht="25.5" x14ac:dyDescent="0.4">
      <c r="B255" s="5" t="s">
        <v>465</v>
      </c>
      <c r="C255" s="143" t="s">
        <v>464</v>
      </c>
    </row>
    <row r="256" spans="2:3" ht="25.5" x14ac:dyDescent="0.4">
      <c r="B256" s="5" t="s">
        <v>113</v>
      </c>
      <c r="C256" s="5" t="s">
        <v>364</v>
      </c>
    </row>
    <row r="257" spans="2:3" ht="25.5" x14ac:dyDescent="0.4">
      <c r="B257" s="5" t="s">
        <v>114</v>
      </c>
      <c r="C257" s="5" t="s">
        <v>294</v>
      </c>
    </row>
    <row r="258" spans="2:3" x14ac:dyDescent="0.4">
      <c r="B258" s="60" t="s">
        <v>110</v>
      </c>
      <c r="C258" s="5" t="s">
        <v>308</v>
      </c>
    </row>
    <row r="259" spans="2:3" x14ac:dyDescent="0.4">
      <c r="B259" s="60" t="s">
        <v>566</v>
      </c>
      <c r="C259" s="5" t="s">
        <v>565</v>
      </c>
    </row>
    <row r="260" spans="2:3" ht="38.25" x14ac:dyDescent="0.4">
      <c r="B260" s="5" t="s">
        <v>93</v>
      </c>
      <c r="C260" s="5" t="s">
        <v>295</v>
      </c>
    </row>
    <row r="261" spans="2:3" ht="26.65" thickBot="1" x14ac:dyDescent="0.45">
      <c r="B261" s="24" t="s">
        <v>94</v>
      </c>
      <c r="C261" s="24" t="s">
        <v>296</v>
      </c>
    </row>
    <row r="262" spans="2:3" ht="13.15" x14ac:dyDescent="0.4">
      <c r="B262" s="16" t="s">
        <v>95</v>
      </c>
      <c r="C262" s="16" t="s">
        <v>297</v>
      </c>
    </row>
    <row r="263" spans="2:3" x14ac:dyDescent="0.4">
      <c r="B263" s="5" t="s">
        <v>440</v>
      </c>
      <c r="C263" s="5" t="s">
        <v>298</v>
      </c>
    </row>
    <row r="264" spans="2:3" x14ac:dyDescent="0.4">
      <c r="B264" s="5" t="s">
        <v>148</v>
      </c>
      <c r="C264" s="5" t="s">
        <v>292</v>
      </c>
    </row>
    <row r="265" spans="2:3" x14ac:dyDescent="0.4">
      <c r="B265" s="5" t="s">
        <v>96</v>
      </c>
      <c r="C265" s="5" t="s">
        <v>299</v>
      </c>
    </row>
    <row r="266" spans="2:3" x14ac:dyDescent="0.4">
      <c r="B266" s="143" t="s">
        <v>610</v>
      </c>
      <c r="C266" s="143" t="s">
        <v>609</v>
      </c>
    </row>
    <row r="267" spans="2:3" x14ac:dyDescent="0.4">
      <c r="B267" s="5" t="s">
        <v>490</v>
      </c>
      <c r="C267" s="5" t="s">
        <v>489</v>
      </c>
    </row>
    <row r="268" spans="2:3" x14ac:dyDescent="0.4">
      <c r="B268" s="5" t="s">
        <v>115</v>
      </c>
      <c r="C268" s="5" t="s">
        <v>300</v>
      </c>
    </row>
    <row r="269" spans="2:3" ht="25.5" x14ac:dyDescent="0.4">
      <c r="B269" s="5" t="s">
        <v>120</v>
      </c>
      <c r="C269" s="5" t="s">
        <v>301</v>
      </c>
    </row>
    <row r="270" spans="2:3" ht="25.5" x14ac:dyDescent="0.4">
      <c r="B270" s="5" t="s">
        <v>97</v>
      </c>
      <c r="C270" s="5" t="s">
        <v>302</v>
      </c>
    </row>
    <row r="271" spans="2:3" x14ac:dyDescent="0.4">
      <c r="B271" s="5" t="s">
        <v>611</v>
      </c>
      <c r="C271" s="143" t="s">
        <v>612</v>
      </c>
    </row>
    <row r="272" spans="2:3" ht="25.5" x14ac:dyDescent="0.4">
      <c r="B272" s="5" t="s">
        <v>98</v>
      </c>
      <c r="C272" s="5" t="s">
        <v>303</v>
      </c>
    </row>
    <row r="273" spans="2:4" x14ac:dyDescent="0.4">
      <c r="B273" s="5" t="s">
        <v>116</v>
      </c>
      <c r="C273" s="60" t="s">
        <v>307</v>
      </c>
    </row>
    <row r="274" spans="2:4" ht="26.65" thickBot="1" x14ac:dyDescent="0.45">
      <c r="B274" s="24" t="s">
        <v>522</v>
      </c>
      <c r="C274" s="24" t="s">
        <v>521</v>
      </c>
    </row>
    <row r="275" spans="2:4" ht="13.15" x14ac:dyDescent="0.4">
      <c r="B275" s="26" t="s">
        <v>524</v>
      </c>
      <c r="C275" s="26" t="s">
        <v>523</v>
      </c>
    </row>
    <row r="276" spans="2:4" ht="25.5" x14ac:dyDescent="0.4">
      <c r="B276" s="5" t="s">
        <v>99</v>
      </c>
      <c r="C276" s="5" t="s">
        <v>304</v>
      </c>
    </row>
    <row r="277" spans="2:4" ht="25.5" x14ac:dyDescent="0.4">
      <c r="B277" s="5" t="s">
        <v>526</v>
      </c>
      <c r="C277" s="5" t="s">
        <v>525</v>
      </c>
    </row>
    <row r="278" spans="2:4" ht="25.5" x14ac:dyDescent="0.4">
      <c r="B278" s="5" t="s">
        <v>527</v>
      </c>
      <c r="C278" s="5" t="s">
        <v>410</v>
      </c>
    </row>
    <row r="279" spans="2:4" x14ac:dyDescent="0.4">
      <c r="B279" s="60" t="s">
        <v>100</v>
      </c>
      <c r="C279" s="60" t="s">
        <v>305</v>
      </c>
    </row>
    <row r="280" spans="2:4" ht="13.5" thickBot="1" x14ac:dyDescent="0.45">
      <c r="B280" s="49" t="s">
        <v>101</v>
      </c>
      <c r="C280" s="49" t="s">
        <v>306</v>
      </c>
    </row>
    <row r="281" spans="2:4" x14ac:dyDescent="0.4">
      <c r="B281" s="4"/>
      <c r="D281" s="87"/>
    </row>
    <row r="282" spans="2:4" x14ac:dyDescent="0.4">
      <c r="B282" s="4"/>
      <c r="C282" s="88"/>
      <c r="D282" s="87"/>
    </row>
    <row r="284" spans="2:4" ht="13.15" x14ac:dyDescent="0.4">
      <c r="B284" s="38" t="s">
        <v>353</v>
      </c>
      <c r="C284" s="38" t="s">
        <v>312</v>
      </c>
    </row>
    <row r="285" spans="2:4" ht="13.15" x14ac:dyDescent="0.4">
      <c r="B285" s="63" t="s">
        <v>132</v>
      </c>
      <c r="C285" s="67" t="s">
        <v>311</v>
      </c>
    </row>
    <row r="286" spans="2:4" x14ac:dyDescent="0.4">
      <c r="B286" s="95" t="s">
        <v>412</v>
      </c>
      <c r="C286" s="95" t="s">
        <v>411</v>
      </c>
    </row>
    <row r="287" spans="2:4" x14ac:dyDescent="0.4">
      <c r="B287" s="58" t="s">
        <v>170</v>
      </c>
      <c r="C287" s="58" t="s">
        <v>178</v>
      </c>
    </row>
    <row r="288" spans="2:4" x14ac:dyDescent="0.35">
      <c r="B288" s="95" t="s">
        <v>412</v>
      </c>
      <c r="C288" s="101" t="s">
        <v>411</v>
      </c>
    </row>
    <row r="289" spans="2:3" x14ac:dyDescent="0.4">
      <c r="B289" s="58" t="s">
        <v>123</v>
      </c>
      <c r="C289" s="58" t="s">
        <v>179</v>
      </c>
    </row>
    <row r="290" spans="2:3" ht="13.5" thickBot="1" x14ac:dyDescent="0.45">
      <c r="B290" s="64" t="s">
        <v>129</v>
      </c>
      <c r="C290" s="72" t="s">
        <v>395</v>
      </c>
    </row>
    <row r="291" spans="2:3" ht="13.5" thickTop="1" x14ac:dyDescent="0.4">
      <c r="B291" s="65"/>
      <c r="C291" s="90"/>
    </row>
    <row r="292" spans="2:3" ht="13.15" x14ac:dyDescent="0.4">
      <c r="B292" s="63" t="s">
        <v>132</v>
      </c>
      <c r="C292" s="67" t="s">
        <v>311</v>
      </c>
    </row>
    <row r="293" spans="2:3" x14ac:dyDescent="0.4">
      <c r="B293" s="58" t="s">
        <v>374</v>
      </c>
      <c r="C293" s="58" t="s">
        <v>385</v>
      </c>
    </row>
    <row r="294" spans="2:3" x14ac:dyDescent="0.4">
      <c r="B294" s="57" t="s">
        <v>375</v>
      </c>
      <c r="C294" s="57" t="s">
        <v>386</v>
      </c>
    </row>
    <row r="295" spans="2:3" x14ac:dyDescent="0.4">
      <c r="B295" s="114" t="s">
        <v>407</v>
      </c>
      <c r="C295" s="95" t="s">
        <v>413</v>
      </c>
    </row>
    <row r="296" spans="2:3" x14ac:dyDescent="0.4">
      <c r="B296" s="95" t="s">
        <v>170</v>
      </c>
      <c r="C296" s="95" t="s">
        <v>178</v>
      </c>
    </row>
    <row r="297" spans="2:3" x14ac:dyDescent="0.4">
      <c r="B297" s="95" t="s">
        <v>123</v>
      </c>
      <c r="C297" s="95" t="s">
        <v>179</v>
      </c>
    </row>
    <row r="298" spans="2:3" ht="13.15" x14ac:dyDescent="0.4">
      <c r="B298" s="73" t="s">
        <v>376</v>
      </c>
      <c r="C298" s="73" t="s">
        <v>387</v>
      </c>
    </row>
    <row r="299" spans="2:3" x14ac:dyDescent="0.4">
      <c r="B299" s="58"/>
      <c r="C299" s="58"/>
    </row>
    <row r="300" spans="2:3" x14ac:dyDescent="0.4">
      <c r="B300" s="58" t="s">
        <v>377</v>
      </c>
      <c r="C300" s="58" t="s">
        <v>388</v>
      </c>
    </row>
    <row r="301" spans="2:3" x14ac:dyDescent="0.4">
      <c r="B301" s="57" t="s">
        <v>375</v>
      </c>
      <c r="C301" s="57" t="s">
        <v>386</v>
      </c>
    </row>
    <row r="302" spans="2:3" x14ac:dyDescent="0.4">
      <c r="B302" s="95" t="s">
        <v>412</v>
      </c>
      <c r="C302" s="95" t="s">
        <v>411</v>
      </c>
    </row>
    <row r="303" spans="2:3" x14ac:dyDescent="0.4">
      <c r="B303" s="95" t="s">
        <v>123</v>
      </c>
      <c r="C303" s="95" t="s">
        <v>179</v>
      </c>
    </row>
    <row r="304" spans="2:3" ht="13.15" x14ac:dyDescent="0.4">
      <c r="B304" s="73" t="s">
        <v>381</v>
      </c>
      <c r="C304" s="73" t="s">
        <v>389</v>
      </c>
    </row>
    <row r="305" spans="2:3" x14ac:dyDescent="0.4">
      <c r="B305" s="58"/>
      <c r="C305" s="58"/>
    </row>
    <row r="306" spans="2:3" x14ac:dyDescent="0.4">
      <c r="B306" s="58" t="s">
        <v>378</v>
      </c>
      <c r="C306" s="58" t="s">
        <v>390</v>
      </c>
    </row>
    <row r="307" spans="2:3" x14ac:dyDescent="0.4">
      <c r="B307" s="57" t="s">
        <v>375</v>
      </c>
      <c r="C307" s="57" t="s">
        <v>386</v>
      </c>
    </row>
    <row r="308" spans="2:3" x14ac:dyDescent="0.4">
      <c r="B308" s="114" t="s">
        <v>407</v>
      </c>
      <c r="C308" s="95" t="s">
        <v>413</v>
      </c>
    </row>
    <row r="309" spans="2:3" x14ac:dyDescent="0.4">
      <c r="B309" s="95" t="s">
        <v>123</v>
      </c>
      <c r="C309" s="95" t="s">
        <v>179</v>
      </c>
    </row>
    <row r="310" spans="2:3" ht="13.15" x14ac:dyDescent="0.4">
      <c r="B310" s="73" t="s">
        <v>382</v>
      </c>
      <c r="C310" s="73" t="s">
        <v>391</v>
      </c>
    </row>
    <row r="311" spans="2:3" x14ac:dyDescent="0.4">
      <c r="B311" s="58"/>
      <c r="C311" s="58"/>
    </row>
    <row r="312" spans="2:3" x14ac:dyDescent="0.4">
      <c r="B312" s="58" t="s">
        <v>379</v>
      </c>
      <c r="C312" s="58" t="s">
        <v>392</v>
      </c>
    </row>
    <row r="313" spans="2:3" x14ac:dyDescent="0.4">
      <c r="B313" s="57" t="s">
        <v>375</v>
      </c>
      <c r="C313" s="57" t="s">
        <v>386</v>
      </c>
    </row>
    <row r="314" spans="2:3" x14ac:dyDescent="0.4">
      <c r="B314" s="114" t="s">
        <v>407</v>
      </c>
      <c r="C314" s="95" t="s">
        <v>413</v>
      </c>
    </row>
    <row r="315" spans="2:3" x14ac:dyDescent="0.4">
      <c r="B315" s="95" t="s">
        <v>123</v>
      </c>
      <c r="C315" s="95" t="s">
        <v>179</v>
      </c>
    </row>
    <row r="316" spans="2:3" ht="13.15" x14ac:dyDescent="0.4">
      <c r="B316" s="73" t="s">
        <v>383</v>
      </c>
      <c r="C316" s="73" t="s">
        <v>393</v>
      </c>
    </row>
    <row r="317" spans="2:3" x14ac:dyDescent="0.4">
      <c r="B317" s="58"/>
      <c r="C317" s="58"/>
    </row>
    <row r="318" spans="2:3" x14ac:dyDescent="0.4">
      <c r="B318" s="58" t="s">
        <v>380</v>
      </c>
      <c r="C318" s="58" t="s">
        <v>192</v>
      </c>
    </row>
    <row r="319" spans="2:3" x14ac:dyDescent="0.4">
      <c r="B319" s="57" t="s">
        <v>375</v>
      </c>
      <c r="C319" s="57" t="s">
        <v>386</v>
      </c>
    </row>
    <row r="320" spans="2:3" x14ac:dyDescent="0.4">
      <c r="B320" s="114" t="s">
        <v>407</v>
      </c>
      <c r="C320" s="95" t="s">
        <v>413</v>
      </c>
    </row>
    <row r="321" spans="2:3" x14ac:dyDescent="0.4">
      <c r="B321" s="95" t="s">
        <v>123</v>
      </c>
      <c r="C321" s="95" t="s">
        <v>179</v>
      </c>
    </row>
    <row r="322" spans="2:3" ht="13.15" x14ac:dyDescent="0.4">
      <c r="B322" s="73" t="s">
        <v>384</v>
      </c>
      <c r="C322" s="73" t="s">
        <v>394</v>
      </c>
    </row>
    <row r="323" spans="2:3" ht="13.5" thickBot="1" x14ac:dyDescent="0.45">
      <c r="B323" s="64" t="str">
        <f>B290</f>
        <v>Group Adjusted revenue</v>
      </c>
      <c r="C323" s="72" t="str">
        <f>C290</f>
        <v>Скорректированная выручка Группы</v>
      </c>
    </row>
    <row r="324" spans="2:3" ht="13.5" thickTop="1" x14ac:dyDescent="0.4">
      <c r="B324" s="66"/>
      <c r="C324" s="91"/>
    </row>
    <row r="325" spans="2:3" ht="13.5" thickBot="1" x14ac:dyDescent="0.45">
      <c r="B325" s="64" t="s">
        <v>441</v>
      </c>
      <c r="C325" s="64" t="s">
        <v>446</v>
      </c>
    </row>
    <row r="326" spans="2:3" ht="13.15" thickTop="1" x14ac:dyDescent="0.4">
      <c r="B326" s="68" t="s">
        <v>125</v>
      </c>
      <c r="C326" s="68" t="s">
        <v>181</v>
      </c>
    </row>
    <row r="327" spans="2:3" x14ac:dyDescent="0.4">
      <c r="B327" s="68" t="s">
        <v>12</v>
      </c>
      <c r="C327" s="68" t="s">
        <v>203</v>
      </c>
    </row>
    <row r="328" spans="2:3" x14ac:dyDescent="0.4">
      <c r="B328" s="5" t="s">
        <v>608</v>
      </c>
      <c r="C328" s="127" t="s">
        <v>607</v>
      </c>
    </row>
    <row r="329" spans="2:3" x14ac:dyDescent="0.4">
      <c r="B329" s="68" t="s">
        <v>29</v>
      </c>
      <c r="C329" s="68" t="s">
        <v>204</v>
      </c>
    </row>
    <row r="330" spans="2:3" ht="25.5" x14ac:dyDescent="0.4">
      <c r="B330" s="68" t="s">
        <v>14</v>
      </c>
      <c r="C330" s="68" t="s">
        <v>205</v>
      </c>
    </row>
    <row r="331" spans="2:3" x14ac:dyDescent="0.4">
      <c r="B331" s="68" t="s">
        <v>15</v>
      </c>
      <c r="C331" s="68" t="s">
        <v>206</v>
      </c>
    </row>
    <row r="332" spans="2:3" x14ac:dyDescent="0.4">
      <c r="B332" s="68" t="s">
        <v>16</v>
      </c>
      <c r="C332" s="68" t="s">
        <v>207</v>
      </c>
    </row>
    <row r="333" spans="2:3" ht="25.5" x14ac:dyDescent="0.4">
      <c r="B333" s="5" t="s">
        <v>510</v>
      </c>
      <c r="C333" s="5" t="s">
        <v>480</v>
      </c>
    </row>
    <row r="334" spans="2:3" x14ac:dyDescent="0.4">
      <c r="B334" s="5" t="s">
        <v>583</v>
      </c>
      <c r="C334" s="68" t="s">
        <v>582</v>
      </c>
    </row>
    <row r="335" spans="2:3" x14ac:dyDescent="0.4">
      <c r="B335" s="68" t="s">
        <v>17</v>
      </c>
      <c r="C335" s="68" t="s">
        <v>208</v>
      </c>
    </row>
    <row r="336" spans="2:3" ht="25.5" x14ac:dyDescent="0.4">
      <c r="B336" s="68" t="s">
        <v>499</v>
      </c>
      <c r="C336" s="68" t="s">
        <v>498</v>
      </c>
    </row>
    <row r="337" spans="2:3" x14ac:dyDescent="0.4">
      <c r="B337" s="5" t="s">
        <v>508</v>
      </c>
      <c r="C337" s="68" t="s">
        <v>447</v>
      </c>
    </row>
    <row r="338" spans="2:3" ht="25.5" x14ac:dyDescent="0.4">
      <c r="B338" s="5" t="s">
        <v>509</v>
      </c>
      <c r="C338" s="60" t="s">
        <v>481</v>
      </c>
    </row>
    <row r="339" spans="2:3" ht="25.5" x14ac:dyDescent="0.4">
      <c r="B339" s="5" t="s">
        <v>442</v>
      </c>
      <c r="C339" s="5" t="s">
        <v>209</v>
      </c>
    </row>
    <row r="340" spans="2:3" x14ac:dyDescent="0.4">
      <c r="B340" s="68" t="s">
        <v>443</v>
      </c>
      <c r="C340" s="68" t="s">
        <v>426</v>
      </c>
    </row>
    <row r="341" spans="2:3" ht="25.5" x14ac:dyDescent="0.4">
      <c r="B341" s="68" t="s">
        <v>444</v>
      </c>
      <c r="C341" s="68" t="s">
        <v>448</v>
      </c>
    </row>
    <row r="342" spans="2:3" x14ac:dyDescent="0.4">
      <c r="B342" s="68" t="s">
        <v>108</v>
      </c>
      <c r="C342" s="68" t="s">
        <v>213</v>
      </c>
    </row>
    <row r="343" spans="2:3" ht="25.5" x14ac:dyDescent="0.4">
      <c r="B343" s="68" t="s">
        <v>584</v>
      </c>
      <c r="C343" s="68" t="s">
        <v>214</v>
      </c>
    </row>
    <row r="344" spans="2:3" x14ac:dyDescent="0.4">
      <c r="B344" s="5" t="s">
        <v>506</v>
      </c>
      <c r="C344" s="68" t="s">
        <v>497</v>
      </c>
    </row>
    <row r="345" spans="2:3" x14ac:dyDescent="0.4">
      <c r="B345" s="68" t="s">
        <v>445</v>
      </c>
      <c r="C345" s="68" t="s">
        <v>449</v>
      </c>
    </row>
    <row r="346" spans="2:3" x14ac:dyDescent="0.4">
      <c r="B346" s="68" t="s">
        <v>576</v>
      </c>
      <c r="C346" s="68" t="s">
        <v>577</v>
      </c>
    </row>
    <row r="347" spans="2:3" ht="13.15" x14ac:dyDescent="0.4">
      <c r="B347" s="164" t="s">
        <v>579</v>
      </c>
      <c r="C347" s="164" t="s">
        <v>578</v>
      </c>
    </row>
    <row r="348" spans="2:3" ht="25.5" x14ac:dyDescent="0.4">
      <c r="B348" s="68" t="s">
        <v>501</v>
      </c>
      <c r="C348" s="68" t="s">
        <v>429</v>
      </c>
    </row>
    <row r="349" spans="2:3" ht="25.5" x14ac:dyDescent="0.4">
      <c r="B349" s="68" t="s">
        <v>502</v>
      </c>
      <c r="C349" s="68" t="s">
        <v>430</v>
      </c>
    </row>
    <row r="350" spans="2:3" ht="13.5" thickBot="1" x14ac:dyDescent="0.45">
      <c r="B350" s="64" t="s">
        <v>580</v>
      </c>
      <c r="C350" s="64" t="s">
        <v>581</v>
      </c>
    </row>
    <row r="351" spans="2:3" ht="13.5" thickTop="1" x14ac:dyDescent="0.4">
      <c r="B351" s="65"/>
      <c r="C351" s="90"/>
    </row>
    <row r="352" spans="2:3" ht="13.15" x14ac:dyDescent="0.4">
      <c r="B352" s="66"/>
      <c r="C352" s="91"/>
    </row>
    <row r="353" spans="2:3" ht="26.25" x14ac:dyDescent="0.4">
      <c r="B353" s="63" t="s">
        <v>150</v>
      </c>
      <c r="C353" s="67" t="s">
        <v>314</v>
      </c>
    </row>
    <row r="354" spans="2:3" ht="26.25" x14ac:dyDescent="0.4">
      <c r="B354" s="65" t="s">
        <v>403</v>
      </c>
      <c r="C354" s="90" t="s">
        <v>404</v>
      </c>
    </row>
    <row r="355" spans="2:3" x14ac:dyDescent="0.4">
      <c r="B355" s="69" t="s">
        <v>123</v>
      </c>
      <c r="C355" s="69" t="s">
        <v>179</v>
      </c>
    </row>
    <row r="356" spans="2:3" x14ac:dyDescent="0.4">
      <c r="B356" s="58" t="s">
        <v>125</v>
      </c>
      <c r="C356" s="58" t="s">
        <v>181</v>
      </c>
    </row>
    <row r="357" spans="2:3" ht="25.5" x14ac:dyDescent="0.4">
      <c r="B357" s="58" t="s">
        <v>128</v>
      </c>
      <c r="C357" s="58" t="s">
        <v>182</v>
      </c>
    </row>
    <row r="358" spans="2:3" x14ac:dyDescent="0.4">
      <c r="B358" s="5" t="s">
        <v>531</v>
      </c>
      <c r="C358" s="68" t="s">
        <v>530</v>
      </c>
    </row>
    <row r="359" spans="2:3" x14ac:dyDescent="0.4">
      <c r="B359" s="58" t="s">
        <v>17</v>
      </c>
      <c r="C359" s="68" t="s">
        <v>313</v>
      </c>
    </row>
    <row r="360" spans="2:3" x14ac:dyDescent="0.4">
      <c r="B360" s="58" t="s">
        <v>133</v>
      </c>
      <c r="C360" s="58" t="s">
        <v>204</v>
      </c>
    </row>
    <row r="361" spans="2:3" x14ac:dyDescent="0.4">
      <c r="B361" s="5" t="s">
        <v>508</v>
      </c>
      <c r="C361" s="68" t="s">
        <v>447</v>
      </c>
    </row>
    <row r="362" spans="2:3" x14ac:dyDescent="0.4">
      <c r="B362" s="58" t="s">
        <v>136</v>
      </c>
      <c r="C362" s="58" t="s">
        <v>210</v>
      </c>
    </row>
    <row r="363" spans="2:3" ht="25.5" x14ac:dyDescent="0.4">
      <c r="B363" s="58" t="s">
        <v>134</v>
      </c>
      <c r="C363" s="58" t="s">
        <v>320</v>
      </c>
    </row>
    <row r="364" spans="2:3" x14ac:dyDescent="0.4">
      <c r="B364" s="58" t="s">
        <v>135</v>
      </c>
      <c r="C364" s="58" t="s">
        <v>321</v>
      </c>
    </row>
    <row r="365" spans="2:3" ht="25.5" x14ac:dyDescent="0.4">
      <c r="B365" s="58" t="s">
        <v>18</v>
      </c>
      <c r="C365" s="58" t="s">
        <v>322</v>
      </c>
    </row>
    <row r="366" spans="2:3" x14ac:dyDescent="0.4">
      <c r="B366" s="58" t="s">
        <v>108</v>
      </c>
      <c r="C366" s="58" t="s">
        <v>213</v>
      </c>
    </row>
    <row r="367" spans="2:3" ht="25.5" x14ac:dyDescent="0.4">
      <c r="B367" s="58" t="s">
        <v>169</v>
      </c>
      <c r="C367" s="58" t="s">
        <v>214</v>
      </c>
    </row>
    <row r="368" spans="2:3" x14ac:dyDescent="0.4">
      <c r="B368" s="5" t="s">
        <v>506</v>
      </c>
      <c r="C368" s="68" t="s">
        <v>497</v>
      </c>
    </row>
    <row r="369" spans="2:3" ht="25.5" x14ac:dyDescent="0.4">
      <c r="B369" s="58" t="s">
        <v>137</v>
      </c>
      <c r="C369" s="58" t="s">
        <v>317</v>
      </c>
    </row>
    <row r="370" spans="2:3" ht="25.5" x14ac:dyDescent="0.4">
      <c r="B370" s="58" t="s">
        <v>138</v>
      </c>
      <c r="C370" s="58" t="s">
        <v>323</v>
      </c>
    </row>
    <row r="371" spans="2:3" ht="38.25" x14ac:dyDescent="0.4">
      <c r="B371" s="70" t="s">
        <v>139</v>
      </c>
      <c r="C371" s="58" t="s">
        <v>315</v>
      </c>
    </row>
    <row r="372" spans="2:3" x14ac:dyDescent="0.4">
      <c r="B372" s="58" t="s">
        <v>126</v>
      </c>
      <c r="C372" s="58" t="s">
        <v>183</v>
      </c>
    </row>
    <row r="373" spans="2:3" x14ac:dyDescent="0.4">
      <c r="B373" s="58" t="s">
        <v>140</v>
      </c>
      <c r="C373" s="58" t="s">
        <v>316</v>
      </c>
    </row>
    <row r="374" spans="2:3" x14ac:dyDescent="0.4">
      <c r="B374" s="68" t="s">
        <v>402</v>
      </c>
      <c r="C374" s="58" t="s">
        <v>401</v>
      </c>
    </row>
    <row r="375" spans="2:3" ht="13.5" thickBot="1" x14ac:dyDescent="0.45">
      <c r="B375" s="64" t="s">
        <v>151</v>
      </c>
      <c r="C375" s="72" t="s">
        <v>184</v>
      </c>
    </row>
    <row r="376" spans="2:3" ht="13.5" thickTop="1" x14ac:dyDescent="0.4">
      <c r="B376" s="66"/>
      <c r="C376" s="91"/>
    </row>
    <row r="377" spans="2:3" x14ac:dyDescent="0.4">
      <c r="B377" s="29"/>
      <c r="C377" s="92"/>
    </row>
    <row r="378" spans="2:3" ht="13.15" x14ac:dyDescent="0.4">
      <c r="B378" s="67" t="s">
        <v>152</v>
      </c>
      <c r="C378" s="67" t="s">
        <v>327</v>
      </c>
    </row>
    <row r="379" spans="2:3" x14ac:dyDescent="0.4">
      <c r="B379" s="58" t="s">
        <v>141</v>
      </c>
      <c r="C379" s="58" t="s">
        <v>328</v>
      </c>
    </row>
    <row r="380" spans="2:3" x14ac:dyDescent="0.4">
      <c r="B380" s="58" t="s">
        <v>143</v>
      </c>
      <c r="C380" s="58" t="s">
        <v>331</v>
      </c>
    </row>
    <row r="381" spans="2:3" x14ac:dyDescent="0.3">
      <c r="B381" s="99" t="s">
        <v>405</v>
      </c>
      <c r="C381" s="58" t="s">
        <v>406</v>
      </c>
    </row>
    <row r="382" spans="2:3" x14ac:dyDescent="0.4">
      <c r="B382" s="58" t="s">
        <v>144</v>
      </c>
      <c r="C382" s="58" t="s">
        <v>358</v>
      </c>
    </row>
    <row r="383" spans="2:3" ht="13.5" thickBot="1" x14ac:dyDescent="0.45">
      <c r="B383" s="64" t="s">
        <v>153</v>
      </c>
      <c r="C383" s="72" t="s">
        <v>360</v>
      </c>
    </row>
    <row r="384" spans="2:3" ht="13.5" thickTop="1" x14ac:dyDescent="0.4">
      <c r="B384" s="71"/>
      <c r="C384" s="93"/>
    </row>
    <row r="385" spans="2:3" ht="13.15" x14ac:dyDescent="0.4">
      <c r="B385" s="71"/>
      <c r="C385" s="93"/>
    </row>
    <row r="386" spans="2:3" ht="13.15" x14ac:dyDescent="0.4">
      <c r="B386" s="67" t="s">
        <v>367</v>
      </c>
      <c r="C386" s="67" t="s">
        <v>368</v>
      </c>
    </row>
    <row r="387" spans="2:3" x14ac:dyDescent="0.4">
      <c r="B387" s="58" t="s">
        <v>141</v>
      </c>
      <c r="C387" s="58" t="s">
        <v>328</v>
      </c>
    </row>
    <row r="388" spans="2:3" x14ac:dyDescent="0.4">
      <c r="B388" s="58" t="s">
        <v>142</v>
      </c>
      <c r="C388" s="58" t="s">
        <v>181</v>
      </c>
    </row>
    <row r="389" spans="2:3" x14ac:dyDescent="0.4">
      <c r="B389" s="58" t="s">
        <v>144</v>
      </c>
      <c r="C389" s="58" t="s">
        <v>358</v>
      </c>
    </row>
    <row r="390" spans="2:3" ht="26.65" thickBot="1" x14ac:dyDescent="0.45">
      <c r="B390" s="72" t="s">
        <v>366</v>
      </c>
      <c r="C390" s="72" t="s">
        <v>369</v>
      </c>
    </row>
    <row r="391" spans="2:3" ht="13.5" thickTop="1" x14ac:dyDescent="0.4">
      <c r="B391" s="66"/>
      <c r="C391" s="91"/>
    </row>
    <row r="392" spans="2:3" ht="13.15" x14ac:dyDescent="0.4">
      <c r="B392" s="66"/>
      <c r="C392" s="91"/>
    </row>
    <row r="393" spans="2:3" ht="13.15" x14ac:dyDescent="0.4">
      <c r="B393" s="67" t="s">
        <v>154</v>
      </c>
      <c r="C393" s="67" t="s">
        <v>329</v>
      </c>
    </row>
    <row r="394" spans="2:3" x14ac:dyDescent="0.4">
      <c r="B394" s="58" t="s">
        <v>141</v>
      </c>
      <c r="C394" s="58" t="s">
        <v>328</v>
      </c>
    </row>
    <row r="395" spans="2:3" x14ac:dyDescent="0.4">
      <c r="B395" s="58" t="s">
        <v>144</v>
      </c>
      <c r="C395" s="58" t="s">
        <v>358</v>
      </c>
    </row>
    <row r="396" spans="2:3" ht="13.5" thickBot="1" x14ac:dyDescent="0.45">
      <c r="B396" s="72" t="s">
        <v>155</v>
      </c>
      <c r="C396" s="72" t="s">
        <v>361</v>
      </c>
    </row>
    <row r="397" spans="2:3" ht="13.5" thickTop="1" x14ac:dyDescent="0.4">
      <c r="B397" s="66"/>
      <c r="C397" s="91"/>
    </row>
    <row r="398" spans="2:3" ht="13.15" x14ac:dyDescent="0.4">
      <c r="B398" s="67" t="s">
        <v>156</v>
      </c>
      <c r="C398" s="67" t="s">
        <v>330</v>
      </c>
    </row>
    <row r="399" spans="2:3" x14ac:dyDescent="0.4">
      <c r="B399" s="58" t="s">
        <v>141</v>
      </c>
      <c r="C399" s="58" t="s">
        <v>328</v>
      </c>
    </row>
    <row r="400" spans="2:3" x14ac:dyDescent="0.4">
      <c r="B400" s="58" t="s">
        <v>144</v>
      </c>
      <c r="C400" s="58" t="s">
        <v>358</v>
      </c>
    </row>
    <row r="401" spans="2:3" ht="13.5" thickBot="1" x14ac:dyDescent="0.45">
      <c r="B401" s="72" t="s">
        <v>157</v>
      </c>
      <c r="C401" s="72" t="s">
        <v>359</v>
      </c>
    </row>
    <row r="402" spans="2:3" ht="13.15" thickTop="1" x14ac:dyDescent="0.4"/>
    <row r="403" spans="2:3" ht="13.15" x14ac:dyDescent="0.4">
      <c r="B403" s="38" t="s">
        <v>353</v>
      </c>
      <c r="C403" s="38" t="s">
        <v>312</v>
      </c>
    </row>
    <row r="404" spans="2:3" ht="13.15" x14ac:dyDescent="0.4">
      <c r="B404" s="67" t="s">
        <v>159</v>
      </c>
      <c r="C404" s="67" t="s">
        <v>345</v>
      </c>
    </row>
    <row r="405" spans="2:3" x14ac:dyDescent="0.4">
      <c r="B405" s="58" t="s">
        <v>160</v>
      </c>
      <c r="C405" s="69" t="s">
        <v>324</v>
      </c>
    </row>
    <row r="406" spans="2:3" ht="25.5" x14ac:dyDescent="0.4">
      <c r="B406" s="58" t="s">
        <v>421</v>
      </c>
      <c r="C406" s="69" t="s">
        <v>422</v>
      </c>
    </row>
    <row r="407" spans="2:3" ht="13.15" x14ac:dyDescent="0.4">
      <c r="B407" s="73" t="s">
        <v>161</v>
      </c>
      <c r="C407" s="73" t="s">
        <v>356</v>
      </c>
    </row>
    <row r="408" spans="2:3" x14ac:dyDescent="0.4">
      <c r="B408" s="58" t="s">
        <v>162</v>
      </c>
      <c r="C408" s="58" t="s">
        <v>325</v>
      </c>
    </row>
    <row r="409" spans="2:3" ht="13.15" x14ac:dyDescent="0.4">
      <c r="B409" s="73" t="s">
        <v>163</v>
      </c>
      <c r="C409" s="73" t="s">
        <v>357</v>
      </c>
    </row>
    <row r="410" spans="2:3" x14ac:dyDescent="0.4">
      <c r="B410" s="58" t="s">
        <v>48</v>
      </c>
      <c r="C410" s="58" t="s">
        <v>244</v>
      </c>
    </row>
    <row r="411" spans="2:3" ht="13.15" x14ac:dyDescent="0.4">
      <c r="B411" s="73" t="s">
        <v>164</v>
      </c>
      <c r="C411" s="73" t="s">
        <v>355</v>
      </c>
    </row>
    <row r="412" spans="2:3" ht="13.5" thickBot="1" x14ac:dyDescent="0.45">
      <c r="B412" s="72" t="s">
        <v>165</v>
      </c>
      <c r="C412" s="72" t="s">
        <v>354</v>
      </c>
    </row>
    <row r="413" spans="2:3" ht="21.75" customHeight="1" thickTop="1" x14ac:dyDescent="0.4">
      <c r="B413" s="57" t="s">
        <v>166</v>
      </c>
      <c r="C413" s="57" t="s">
        <v>371</v>
      </c>
    </row>
    <row r="414" spans="2:3" ht="25.5" x14ac:dyDescent="0.4">
      <c r="B414" s="57" t="s">
        <v>167</v>
      </c>
      <c r="C414" s="57" t="s">
        <v>372</v>
      </c>
    </row>
    <row r="415" spans="2:3" x14ac:dyDescent="0.4">
      <c r="B415" s="74" t="s">
        <v>168</v>
      </c>
      <c r="C415" s="74" t="s">
        <v>373</v>
      </c>
    </row>
    <row r="418" spans="2:3" ht="13.15" x14ac:dyDescent="0.4">
      <c r="B418" s="59" t="s">
        <v>352</v>
      </c>
      <c r="C418" s="38" t="s">
        <v>188</v>
      </c>
    </row>
    <row r="419" spans="2:3" x14ac:dyDescent="0.4">
      <c r="B419" s="5" t="s">
        <v>3</v>
      </c>
      <c r="C419" s="5" t="s">
        <v>189</v>
      </c>
    </row>
    <row r="420" spans="2:3" x14ac:dyDescent="0.4">
      <c r="B420" s="5" t="s">
        <v>5</v>
      </c>
      <c r="C420" s="5" t="s">
        <v>190</v>
      </c>
    </row>
    <row r="421" spans="2:3" x14ac:dyDescent="0.4">
      <c r="B421" s="5" t="s">
        <v>117</v>
      </c>
      <c r="C421" s="5" t="s">
        <v>191</v>
      </c>
    </row>
    <row r="422" spans="2:3" x14ac:dyDescent="0.4">
      <c r="B422" s="5" t="s">
        <v>11</v>
      </c>
      <c r="C422" s="5" t="s">
        <v>192</v>
      </c>
    </row>
    <row r="423" spans="2:3" ht="13.15" x14ac:dyDescent="0.4">
      <c r="B423" s="6" t="s">
        <v>0</v>
      </c>
      <c r="C423" s="6" t="s">
        <v>193</v>
      </c>
    </row>
    <row r="424" spans="2:3" x14ac:dyDescent="0.4">
      <c r="B424" s="4"/>
    </row>
    <row r="425" spans="2:3" x14ac:dyDescent="0.4">
      <c r="B425" s="5" t="s">
        <v>121</v>
      </c>
      <c r="C425" s="5" t="s">
        <v>194</v>
      </c>
    </row>
    <row r="426" spans="2:3" x14ac:dyDescent="0.4">
      <c r="B426" s="5" t="s">
        <v>6</v>
      </c>
      <c r="C426" s="5" t="s">
        <v>195</v>
      </c>
    </row>
    <row r="427" spans="2:3" x14ac:dyDescent="0.4">
      <c r="B427" s="5" t="s">
        <v>7</v>
      </c>
      <c r="C427" s="5" t="s">
        <v>196</v>
      </c>
    </row>
    <row r="428" spans="2:3" x14ac:dyDescent="0.4">
      <c r="B428" s="5" t="s">
        <v>8</v>
      </c>
      <c r="C428" s="5" t="s">
        <v>197</v>
      </c>
    </row>
    <row r="429" spans="2:3" x14ac:dyDescent="0.4">
      <c r="B429" s="5" t="s">
        <v>9</v>
      </c>
      <c r="C429" s="5" t="s">
        <v>198</v>
      </c>
    </row>
    <row r="430" spans="2:3" x14ac:dyDescent="0.4">
      <c r="B430" s="5" t="s">
        <v>10</v>
      </c>
      <c r="C430" s="5" t="s">
        <v>199</v>
      </c>
    </row>
    <row r="431" spans="2:3" x14ac:dyDescent="0.4">
      <c r="B431" s="5" t="s">
        <v>173</v>
      </c>
      <c r="C431" s="5" t="s">
        <v>200</v>
      </c>
    </row>
    <row r="432" spans="2:3" x14ac:dyDescent="0.4">
      <c r="B432" s="5" t="s">
        <v>13</v>
      </c>
      <c r="C432" s="5" t="s">
        <v>201</v>
      </c>
    </row>
    <row r="433" spans="2:3" ht="13.15" x14ac:dyDescent="0.4">
      <c r="B433" s="6" t="s">
        <v>174</v>
      </c>
      <c r="C433" s="6" t="s">
        <v>202</v>
      </c>
    </row>
    <row r="434" spans="2:3" x14ac:dyDescent="0.4">
      <c r="B434" s="5"/>
      <c r="C434" s="5"/>
    </row>
    <row r="435" spans="2:3" x14ac:dyDescent="0.4">
      <c r="B435" s="5" t="s">
        <v>12</v>
      </c>
      <c r="C435" s="5" t="s">
        <v>203</v>
      </c>
    </row>
    <row r="436" spans="2:3" x14ac:dyDescent="0.4">
      <c r="B436" s="5" t="s">
        <v>29</v>
      </c>
      <c r="C436" s="5" t="s">
        <v>204</v>
      </c>
    </row>
    <row r="437" spans="2:3" ht="25.5" x14ac:dyDescent="0.4">
      <c r="B437" s="5" t="s">
        <v>14</v>
      </c>
      <c r="C437" s="5" t="s">
        <v>205</v>
      </c>
    </row>
    <row r="438" spans="2:3" x14ac:dyDescent="0.4">
      <c r="B438" s="5" t="s">
        <v>15</v>
      </c>
      <c r="C438" s="5" t="s">
        <v>206</v>
      </c>
    </row>
    <row r="439" spans="2:3" x14ac:dyDescent="0.4">
      <c r="B439" s="5" t="s">
        <v>16</v>
      </c>
      <c r="C439" s="5" t="s">
        <v>207</v>
      </c>
    </row>
    <row r="440" spans="2:3" x14ac:dyDescent="0.4">
      <c r="B440" s="5" t="s">
        <v>531</v>
      </c>
      <c r="C440" s="68" t="s">
        <v>530</v>
      </c>
    </row>
    <row r="441" spans="2:3" x14ac:dyDescent="0.4">
      <c r="B441" s="5" t="s">
        <v>30</v>
      </c>
      <c r="C441" s="5" t="s">
        <v>326</v>
      </c>
    </row>
    <row r="442" spans="2:3" x14ac:dyDescent="0.4">
      <c r="B442" s="5" t="s">
        <v>17</v>
      </c>
      <c r="C442" s="5" t="s">
        <v>208</v>
      </c>
    </row>
    <row r="443" spans="2:3" ht="25.5" x14ac:dyDescent="0.4">
      <c r="B443" s="68" t="s">
        <v>532</v>
      </c>
      <c r="C443" s="68" t="s">
        <v>533</v>
      </c>
    </row>
    <row r="444" spans="2:3" x14ac:dyDescent="0.4">
      <c r="B444" s="5" t="s">
        <v>31</v>
      </c>
      <c r="C444" s="60" t="s">
        <v>212</v>
      </c>
    </row>
    <row r="445" spans="2:3" ht="25.5" x14ac:dyDescent="0.4">
      <c r="B445" s="5" t="s">
        <v>486</v>
      </c>
      <c r="C445" s="5" t="s">
        <v>209</v>
      </c>
    </row>
    <row r="446" spans="2:3" x14ac:dyDescent="0.4">
      <c r="B446" s="5" t="s">
        <v>32</v>
      </c>
      <c r="C446" s="5" t="s">
        <v>211</v>
      </c>
    </row>
    <row r="447" spans="2:3" ht="38.25" x14ac:dyDescent="0.4">
      <c r="B447" s="5" t="s">
        <v>18</v>
      </c>
      <c r="C447" s="5" t="s">
        <v>319</v>
      </c>
    </row>
    <row r="448" spans="2:3" x14ac:dyDescent="0.4">
      <c r="B448" s="5" t="s">
        <v>108</v>
      </c>
      <c r="C448" s="5" t="s">
        <v>213</v>
      </c>
    </row>
    <row r="449" spans="2:3" ht="25.5" x14ac:dyDescent="0.4">
      <c r="B449" s="5" t="s">
        <v>169</v>
      </c>
      <c r="C449" s="5" t="s">
        <v>214</v>
      </c>
    </row>
    <row r="450" spans="2:3" x14ac:dyDescent="0.4">
      <c r="B450" s="5" t="s">
        <v>506</v>
      </c>
      <c r="C450" s="68" t="s">
        <v>497</v>
      </c>
    </row>
    <row r="451" spans="2:3" ht="26.25" x14ac:dyDescent="0.4">
      <c r="B451" s="6" t="s">
        <v>408</v>
      </c>
      <c r="C451" s="6" t="s">
        <v>409</v>
      </c>
    </row>
    <row r="452" spans="2:3" x14ac:dyDescent="0.4">
      <c r="B452" s="5" t="s">
        <v>19</v>
      </c>
      <c r="C452" s="5" t="s">
        <v>215</v>
      </c>
    </row>
    <row r="453" spans="2:3" ht="13.15" x14ac:dyDescent="0.4">
      <c r="B453" s="6" t="s">
        <v>588</v>
      </c>
      <c r="C453" s="6" t="s">
        <v>587</v>
      </c>
    </row>
    <row r="454" spans="2:3" x14ac:dyDescent="0.4">
      <c r="B454" s="102" t="s">
        <v>407</v>
      </c>
      <c r="C454" s="102" t="s">
        <v>413</v>
      </c>
    </row>
    <row r="455" spans="2:3" ht="13.15" x14ac:dyDescent="0.4">
      <c r="B455" s="6" t="s">
        <v>414</v>
      </c>
      <c r="C455" s="6" t="s">
        <v>415</v>
      </c>
    </row>
    <row r="456" spans="2:3" ht="13.15" x14ac:dyDescent="0.4">
      <c r="B456" s="16" t="s">
        <v>576</v>
      </c>
      <c r="C456" s="16" t="s">
        <v>577</v>
      </c>
    </row>
    <row r="457" spans="2:3" ht="13.15" x14ac:dyDescent="0.4">
      <c r="B457" s="16" t="s">
        <v>589</v>
      </c>
      <c r="C457" s="16" t="s">
        <v>590</v>
      </c>
    </row>
    <row r="458" spans="2:3" x14ac:dyDescent="0.4">
      <c r="B458" s="9" t="s">
        <v>20</v>
      </c>
      <c r="C458" s="9" t="s">
        <v>216</v>
      </c>
    </row>
    <row r="459" spans="2:3" x14ac:dyDescent="0.4">
      <c r="B459" s="5" t="s">
        <v>21</v>
      </c>
      <c r="C459" s="5" t="s">
        <v>217</v>
      </c>
    </row>
    <row r="460" spans="2:3" x14ac:dyDescent="0.4">
      <c r="B460" s="5" t="s">
        <v>347</v>
      </c>
      <c r="C460" s="5" t="s">
        <v>218</v>
      </c>
    </row>
    <row r="461" spans="2:3" ht="39.4" x14ac:dyDescent="0.4">
      <c r="B461" s="16" t="s">
        <v>22</v>
      </c>
      <c r="C461" s="16" t="s">
        <v>219</v>
      </c>
    </row>
    <row r="462" spans="2:3" ht="25.5" x14ac:dyDescent="0.4">
      <c r="B462" s="9" t="s">
        <v>23</v>
      </c>
      <c r="C462" s="9" t="s">
        <v>220</v>
      </c>
    </row>
    <row r="463" spans="2:3" x14ac:dyDescent="0.4">
      <c r="B463" s="5" t="s">
        <v>24</v>
      </c>
      <c r="C463" s="5" t="s">
        <v>221</v>
      </c>
    </row>
    <row r="464" spans="2:3" ht="26.25" x14ac:dyDescent="0.4">
      <c r="B464" s="6" t="s">
        <v>25</v>
      </c>
      <c r="C464" s="6" t="s">
        <v>222</v>
      </c>
    </row>
    <row r="465" spans="2:3" ht="13.15" x14ac:dyDescent="0.4">
      <c r="B465" s="6" t="s">
        <v>26</v>
      </c>
      <c r="C465" s="6" t="s">
        <v>223</v>
      </c>
    </row>
    <row r="466" spans="2:3" ht="13.15" x14ac:dyDescent="0.4">
      <c r="B466" s="16" t="s">
        <v>20</v>
      </c>
      <c r="C466" s="16" t="s">
        <v>216</v>
      </c>
    </row>
    <row r="467" spans="2:3" x14ac:dyDescent="0.4">
      <c r="B467" s="5" t="s">
        <v>21</v>
      </c>
      <c r="C467" s="5" t="s">
        <v>217</v>
      </c>
    </row>
    <row r="468" spans="2:3" x14ac:dyDescent="0.4">
      <c r="B468" s="5" t="s">
        <v>347</v>
      </c>
      <c r="C468" s="5" t="s">
        <v>218</v>
      </c>
    </row>
    <row r="469" spans="2:3" ht="13.15" x14ac:dyDescent="0.4">
      <c r="B469" s="16" t="s">
        <v>27</v>
      </c>
      <c r="C469" s="16" t="s">
        <v>224</v>
      </c>
    </row>
    <row r="470" spans="2:3" ht="25.5" x14ac:dyDescent="0.4">
      <c r="B470" s="9" t="s">
        <v>28</v>
      </c>
      <c r="C470" s="9" t="s">
        <v>225</v>
      </c>
    </row>
    <row r="471" spans="2:3" ht="25.5" x14ac:dyDescent="0.4">
      <c r="B471" s="98" t="s">
        <v>500</v>
      </c>
      <c r="C471" s="98" t="s">
        <v>226</v>
      </c>
    </row>
    <row r="472" spans="2:3" ht="13.15" x14ac:dyDescent="0.4">
      <c r="B472" s="103" t="s">
        <v>599</v>
      </c>
      <c r="C472" s="103" t="s">
        <v>600</v>
      </c>
    </row>
    <row r="473" spans="2:3" ht="25.5" x14ac:dyDescent="0.4">
      <c r="B473" s="9" t="s">
        <v>28</v>
      </c>
      <c r="C473" s="9" t="s">
        <v>596</v>
      </c>
    </row>
    <row r="474" spans="2:3" ht="25.5" x14ac:dyDescent="0.4">
      <c r="B474" s="98" t="s">
        <v>500</v>
      </c>
      <c r="C474" s="98" t="s">
        <v>226</v>
      </c>
    </row>
    <row r="475" spans="2:3" ht="26.25" x14ac:dyDescent="0.4">
      <c r="B475" s="103" t="s">
        <v>598</v>
      </c>
      <c r="C475" s="103" t="s">
        <v>597</v>
      </c>
    </row>
    <row r="476" spans="2:3" ht="25.5" x14ac:dyDescent="0.4">
      <c r="B476" s="9" t="s">
        <v>537</v>
      </c>
      <c r="C476" s="9" t="s">
        <v>536</v>
      </c>
    </row>
    <row r="477" spans="2:3" ht="25.9" thickBot="1" x14ac:dyDescent="0.45">
      <c r="B477" s="10" t="s">
        <v>500</v>
      </c>
      <c r="C477" s="10" t="s">
        <v>226</v>
      </c>
    </row>
    <row r="479" spans="2:3" ht="38.25" x14ac:dyDescent="0.4">
      <c r="B479" s="4" t="s">
        <v>363</v>
      </c>
      <c r="C479" s="88" t="s">
        <v>362</v>
      </c>
    </row>
    <row r="480" spans="2:3" ht="38.25" x14ac:dyDescent="0.4">
      <c r="B480" s="4" t="s">
        <v>416</v>
      </c>
      <c r="C480" s="4" t="s">
        <v>417</v>
      </c>
    </row>
    <row r="492" spans="2:3" ht="13.5" x14ac:dyDescent="0.4">
      <c r="B492" s="4"/>
      <c r="C492" s="138"/>
    </row>
    <row r="493" spans="2:3" ht="13.5" x14ac:dyDescent="0.4">
      <c r="B493" s="4"/>
      <c r="C493" s="138"/>
    </row>
    <row r="494" spans="2:3" x14ac:dyDescent="0.4">
      <c r="B494" s="130"/>
    </row>
    <row r="495" spans="2:3" x14ac:dyDescent="0.4">
      <c r="B495" s="130"/>
    </row>
    <row r="496" spans="2:3" x14ac:dyDescent="0.4">
      <c r="B496" s="130"/>
    </row>
  </sheetData>
  <autoFilter ref="B1:X496" xr:uid="{D2CA0869-2D40-465A-A6C1-DA45857B8993}"/>
  <pageMargins left="0.7" right="0.7" top="0.75" bottom="0.75" header="0.3" footer="0.3"/>
  <pageSetup paperSize="9" orientation="portrait" r:id="rId1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Contents</vt:lpstr>
      <vt:lpstr>Segments Performance</vt:lpstr>
      <vt:lpstr>PnL (IFRS)</vt:lpstr>
      <vt:lpstr>BS (IFRS)</vt:lpstr>
      <vt:lpstr>CF (IFRS)</vt:lpstr>
      <vt:lpstr>Reconciliations</vt:lpstr>
      <vt:lpstr>Support</vt:lpstr>
    </vt:vector>
  </TitlesOfParts>
  <Company>Mail.ru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Netynaev Evgeniy</dc:creator>
  <cp:lastModifiedBy>Starostina Alina</cp:lastModifiedBy>
  <dcterms:created xsi:type="dcterms:W3CDTF">2021-05-14T12:54:20Z</dcterms:created>
  <dcterms:modified xsi:type="dcterms:W3CDTF">2026-03-18T13:35:26Z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tomUiType">
    <vt:lpwstr>2</vt:lpwstr>
  </property>
</Properties>
</file>