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mail.msk\dfs\BaseFS\common\Others\Investor Relations\Presentation\Quarterly results presentations\2022\4Q22\Databook\"/>
    </mc:Choice>
  </mc:AlternateContent>
  <xr:revisionPtr revIDLastSave="0" documentId="13_ncr:1_{5613F7F0-E3E0-4DC6-A47F-182252306618}" xr6:coauthVersionLast="36" xr6:coauthVersionMax="36" xr10:uidLastSave="{00000000-0000-0000-0000-000000000000}"/>
  <bookViews>
    <workbookView xWindow="0" yWindow="0" windowWidth="23040" windowHeight="8780" tabRatio="795" xr2:uid="{00000000-000D-0000-FFFF-FFFF00000000}"/>
  </bookViews>
  <sheets>
    <sheet name="Contents" sheetId="8" r:id="rId1"/>
    <sheet name="Description of changes" sheetId="25" r:id="rId2"/>
    <sheet name="Segments Performance" sheetId="2" r:id="rId3"/>
    <sheet name="PnL (IFRS)" sheetId="5" r:id="rId4"/>
    <sheet name="BS (IFRS)" sheetId="6" r:id="rId5"/>
    <sheet name="CF (IFRS)" sheetId="13" r:id="rId6"/>
    <sheet name="Reconciliations" sheetId="10" r:id="rId7"/>
    <sheet name="Support" sheetId="24" state="hidden" r:id="rId8"/>
  </sheets>
  <definedNames>
    <definedName name="BU">#REF!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44594.5173611111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5" l="1"/>
  <c r="J52" i="5"/>
  <c r="J50" i="5"/>
  <c r="J49" i="5"/>
  <c r="F50" i="5"/>
  <c r="F53" i="5"/>
  <c r="F52" i="5"/>
  <c r="E16" i="6" l="1"/>
  <c r="E28" i="6" s="1"/>
  <c r="H46" i="6" l="1"/>
  <c r="H36" i="6"/>
  <c r="H27" i="6"/>
  <c r="H38" i="6"/>
  <c r="H16" i="6"/>
  <c r="H57" i="6"/>
  <c r="H58" i="6" s="1"/>
  <c r="H59" i="6" s="1"/>
  <c r="J62" i="5"/>
  <c r="J61" i="5"/>
  <c r="J58" i="5"/>
  <c r="F62" i="5"/>
  <c r="F61" i="5"/>
  <c r="F58" i="5"/>
  <c r="H28" i="6" l="1"/>
  <c r="J30" i="10" l="1"/>
  <c r="E30" i="10"/>
  <c r="F30" i="10"/>
  <c r="H30" i="10"/>
  <c r="D30" i="10"/>
  <c r="I30" i="10"/>
  <c r="I55" i="5" l="1"/>
  <c r="E55" i="5"/>
  <c r="I57" i="6" l="1"/>
  <c r="E45" i="5"/>
  <c r="I46" i="6"/>
  <c r="I16" i="6"/>
  <c r="I58" i="13"/>
  <c r="I49" i="13"/>
  <c r="I27" i="6"/>
  <c r="I36" i="6"/>
  <c r="I38" i="6" s="1"/>
  <c r="I45" i="5"/>
  <c r="E43" i="5"/>
  <c r="I43" i="5"/>
  <c r="I44" i="5"/>
  <c r="E44" i="5"/>
  <c r="E49" i="5" s="1"/>
  <c r="F49" i="5" s="1"/>
  <c r="E32" i="5"/>
  <c r="I40" i="5"/>
  <c r="I15" i="5"/>
  <c r="E40" i="5"/>
  <c r="E30" i="5"/>
  <c r="I36" i="5"/>
  <c r="E21" i="5"/>
  <c r="E25" i="5"/>
  <c r="E31" i="5"/>
  <c r="E24" i="5"/>
  <c r="E29" i="5"/>
  <c r="E28" i="5"/>
  <c r="E33" i="5"/>
  <c r="E22" i="5"/>
  <c r="E14" i="5"/>
  <c r="I12" i="5"/>
  <c r="I16" i="5"/>
  <c r="E23" i="5"/>
  <c r="E27" i="5"/>
  <c r="E16" i="5"/>
  <c r="E13" i="5"/>
  <c r="I14" i="5"/>
  <c r="E36" i="5"/>
  <c r="E7" i="5"/>
  <c r="E26" i="5"/>
  <c r="E34" i="5"/>
  <c r="E20" i="5"/>
  <c r="G18" i="5"/>
  <c r="G9" i="5"/>
  <c r="F18" i="5"/>
  <c r="I6" i="5"/>
  <c r="I7" i="5"/>
  <c r="I13" i="5"/>
  <c r="I17" i="5"/>
  <c r="E15" i="5"/>
  <c r="I8" i="5"/>
  <c r="E17" i="5"/>
  <c r="J18" i="5"/>
  <c r="E11" i="5"/>
  <c r="J9" i="5"/>
  <c r="K9" i="5"/>
  <c r="E8" i="5"/>
  <c r="E12" i="5"/>
  <c r="K18" i="5"/>
  <c r="I11" i="5"/>
  <c r="E6" i="5"/>
  <c r="E5" i="5"/>
  <c r="I5" i="5"/>
  <c r="F9" i="5"/>
  <c r="I58" i="6" l="1"/>
  <c r="I28" i="6"/>
  <c r="I59" i="6"/>
  <c r="K35" i="5"/>
  <c r="F35" i="5"/>
  <c r="F37" i="5" s="1"/>
  <c r="F41" i="5" s="1"/>
  <c r="F46" i="5" s="1"/>
  <c r="G35" i="5"/>
  <c r="G37" i="5" s="1"/>
  <c r="G41" i="5" s="1"/>
  <c r="G46" i="5" s="1"/>
  <c r="J35" i="5"/>
  <c r="J37" i="5" s="1"/>
  <c r="J41" i="5" s="1"/>
  <c r="J46" i="5" s="1"/>
  <c r="I18" i="5"/>
  <c r="E18" i="5"/>
  <c r="E9" i="5"/>
  <c r="K37" i="5" l="1"/>
  <c r="K41" i="5" s="1"/>
  <c r="K46" i="5" s="1"/>
  <c r="I6" i="13"/>
  <c r="E35" i="5"/>
  <c r="E37" i="5" s="1"/>
  <c r="E41" i="5" s="1"/>
  <c r="E46" i="5" s="1"/>
  <c r="I33" i="13" l="1"/>
  <c r="I37" i="13" s="1"/>
  <c r="I59" i="13" s="1"/>
  <c r="I64" i="13" s="1"/>
  <c r="H45" i="2" l="1"/>
  <c r="D45" i="2"/>
  <c r="J33" i="2" l="1"/>
  <c r="J56" i="2"/>
  <c r="J58" i="2"/>
  <c r="I45" i="2"/>
  <c r="E45" i="2"/>
  <c r="F35" i="2"/>
  <c r="J40" i="2"/>
  <c r="F48" i="2"/>
  <c r="J41" i="2"/>
  <c r="F55" i="2"/>
  <c r="F58" i="2"/>
  <c r="F33" i="2"/>
  <c r="J44" i="2"/>
  <c r="H59" i="2"/>
  <c r="I59" i="2"/>
  <c r="F43" i="2"/>
  <c r="H52" i="2"/>
  <c r="J35" i="2"/>
  <c r="I36" i="2"/>
  <c r="I37" i="2" s="1"/>
  <c r="J43" i="2"/>
  <c r="I52" i="2"/>
  <c r="F40" i="2"/>
  <c r="F51" i="2"/>
  <c r="F56" i="2"/>
  <c r="F41" i="2"/>
  <c r="J49" i="2"/>
  <c r="J51" i="2"/>
  <c r="J55" i="2"/>
  <c r="F49" i="2"/>
  <c r="H36" i="2"/>
  <c r="H37" i="2" s="1"/>
  <c r="J48" i="2"/>
  <c r="J32" i="2"/>
  <c r="F32" i="2"/>
  <c r="F59" i="2" l="1"/>
  <c r="J59" i="2"/>
  <c r="J45" i="2"/>
  <c r="F36" i="2"/>
  <c r="F37" i="2" s="1"/>
  <c r="F52" i="2"/>
  <c r="F44" i="2"/>
  <c r="F45" i="2" s="1"/>
  <c r="J52" i="2"/>
  <c r="J36" i="2"/>
  <c r="J37" i="2" s="1"/>
  <c r="J25" i="2" l="1"/>
  <c r="F24" i="2"/>
  <c r="E59" i="2"/>
  <c r="D59" i="2"/>
  <c r="E52" i="2"/>
  <c r="D52" i="2"/>
  <c r="E36" i="2"/>
  <c r="E37" i="2" s="1"/>
  <c r="D36" i="2"/>
  <c r="D37" i="2" s="1"/>
  <c r="I7" i="10"/>
  <c r="I6" i="10"/>
  <c r="H7" i="10"/>
  <c r="H6" i="10"/>
  <c r="E7" i="10"/>
  <c r="E6" i="10"/>
  <c r="D7" i="10"/>
  <c r="D6" i="10"/>
  <c r="J16" i="2" l="1"/>
  <c r="F25" i="2"/>
  <c r="J27" i="2"/>
  <c r="J10" i="2"/>
  <c r="J17" i="2"/>
  <c r="F8" i="2"/>
  <c r="F10" i="2"/>
  <c r="J19" i="2"/>
  <c r="D20" i="2"/>
  <c r="D21" i="2" s="1"/>
  <c r="F27" i="2"/>
  <c r="F28" i="2" s="1"/>
  <c r="F29" i="2" s="1"/>
  <c r="E20" i="2"/>
  <c r="E21" i="2" s="1"/>
  <c r="J8" i="2"/>
  <c r="F17" i="2"/>
  <c r="H28" i="2"/>
  <c r="H29" i="2" s="1"/>
  <c r="I28" i="2"/>
  <c r="I29" i="2" s="1"/>
  <c r="D11" i="2"/>
  <c r="J24" i="2"/>
  <c r="J7" i="2"/>
  <c r="H20" i="2"/>
  <c r="H21" i="2" s="1"/>
  <c r="I20" i="2"/>
  <c r="I21" i="2" s="1"/>
  <c r="D28" i="2"/>
  <c r="D29" i="2" s="1"/>
  <c r="F7" i="2"/>
  <c r="E28" i="2"/>
  <c r="E29" i="2" s="1"/>
  <c r="I11" i="2"/>
  <c r="F19" i="2"/>
  <c r="F16" i="2"/>
  <c r="H11" i="2"/>
  <c r="H8" i="10" s="1"/>
  <c r="E11" i="2"/>
  <c r="J6" i="10" l="1"/>
  <c r="D12" i="2"/>
  <c r="D8" i="10"/>
  <c r="F6" i="10"/>
  <c r="F7" i="10"/>
  <c r="I12" i="2"/>
  <c r="I8" i="10"/>
  <c r="E12" i="2"/>
  <c r="E8" i="10"/>
  <c r="J7" i="10"/>
  <c r="J11" i="2"/>
  <c r="J8" i="10" s="1"/>
  <c r="H12" i="2"/>
  <c r="J28" i="2"/>
  <c r="J29" i="2" s="1"/>
  <c r="F20" i="2"/>
  <c r="F21" i="2" s="1"/>
  <c r="F11" i="2"/>
  <c r="F8" i="10" s="1"/>
  <c r="J20" i="2"/>
  <c r="J21" i="2" l="1"/>
  <c r="F12" i="2"/>
  <c r="J12" i="2"/>
  <c r="F57" i="6" l="1"/>
  <c r="F46" i="6"/>
  <c r="F36" i="6"/>
  <c r="F38" i="6" s="1"/>
  <c r="F27" i="6"/>
  <c r="F16" i="6"/>
  <c r="F58" i="6" l="1"/>
  <c r="F59" i="6" s="1"/>
  <c r="F28" i="6"/>
  <c r="I20" i="5" l="1"/>
  <c r="I21" i="5"/>
  <c r="I22" i="5"/>
  <c r="I23" i="5"/>
  <c r="I24" i="5"/>
  <c r="I25" i="5"/>
  <c r="I26" i="5"/>
  <c r="I28" i="5"/>
  <c r="I29" i="5"/>
  <c r="I30" i="5"/>
  <c r="I31" i="5"/>
  <c r="I33" i="5"/>
  <c r="I34" i="5"/>
  <c r="H58" i="13" l="1"/>
  <c r="H49" i="13"/>
  <c r="C302" i="24" l="1"/>
  <c r="B302" i="24"/>
  <c r="A1" i="8" l="1"/>
  <c r="A1" i="25" s="1"/>
  <c r="B3" i="25" l="1"/>
  <c r="B6" i="25"/>
  <c r="B5" i="25"/>
  <c r="B4" i="25"/>
  <c r="B41" i="13"/>
  <c r="B40" i="13"/>
  <c r="B39" i="13"/>
  <c r="B42" i="13"/>
  <c r="J4" i="10"/>
  <c r="B8" i="10"/>
  <c r="B5" i="10"/>
  <c r="B7" i="10"/>
  <c r="B6" i="10"/>
  <c r="B10" i="10"/>
  <c r="I4" i="13"/>
  <c r="B44" i="5"/>
  <c r="B43" i="5"/>
  <c r="B51" i="5"/>
  <c r="B37" i="5"/>
  <c r="B41" i="5"/>
  <c r="K4" i="5"/>
  <c r="B57" i="2"/>
  <c r="B48" i="2"/>
  <c r="B39" i="2"/>
  <c r="B29" i="2"/>
  <c r="B20" i="2"/>
  <c r="B10" i="2"/>
  <c r="B9" i="2"/>
  <c r="B17" i="2"/>
  <c r="B25" i="2"/>
  <c r="B51" i="2"/>
  <c r="B50" i="2"/>
  <c r="B31" i="2"/>
  <c r="B56" i="2"/>
  <c r="B47" i="2"/>
  <c r="B37" i="2"/>
  <c r="B28" i="2"/>
  <c r="B19" i="2"/>
  <c r="B52" i="2"/>
  <c r="B42" i="2"/>
  <c r="B12" i="2"/>
  <c r="B40" i="2"/>
  <c r="J4" i="2"/>
  <c r="B55" i="2"/>
  <c r="B45" i="2"/>
  <c r="B36" i="2"/>
  <c r="B27" i="2"/>
  <c r="B18" i="2"/>
  <c r="B8" i="2"/>
  <c r="B43" i="2"/>
  <c r="B16" i="2"/>
  <c r="B33" i="2"/>
  <c r="B41" i="2"/>
  <c r="B49" i="2"/>
  <c r="F4" i="2"/>
  <c r="B54" i="2"/>
  <c r="B44" i="2"/>
  <c r="B35" i="2"/>
  <c r="B26" i="2"/>
  <c r="D4" i="2"/>
  <c r="B32" i="2"/>
  <c r="B58" i="2"/>
  <c r="E4" i="2"/>
  <c r="B34" i="2"/>
  <c r="B24" i="2"/>
  <c r="B23" i="2"/>
  <c r="B21" i="2"/>
  <c r="B15" i="2"/>
  <c r="B59" i="2"/>
  <c r="B11" i="2"/>
  <c r="F4" i="6"/>
  <c r="B38" i="5"/>
  <c r="B57" i="5"/>
  <c r="B39" i="5"/>
  <c r="B58" i="5"/>
  <c r="B40" i="5"/>
  <c r="B61" i="5"/>
  <c r="B59" i="5"/>
  <c r="B60" i="5"/>
  <c r="B62" i="5"/>
  <c r="B62" i="13"/>
  <c r="B11" i="10"/>
  <c r="B19" i="6"/>
  <c r="B47" i="13"/>
  <c r="B7" i="13"/>
  <c r="H4" i="13"/>
  <c r="B19" i="10"/>
  <c r="B27" i="10"/>
  <c r="B8" i="13"/>
  <c r="B16" i="13"/>
  <c r="B24" i="13"/>
  <c r="B28" i="13"/>
  <c r="B34" i="13"/>
  <c r="B44" i="13"/>
  <c r="B50" i="13"/>
  <c r="B57" i="13"/>
  <c r="B10" i="6"/>
  <c r="B18" i="6"/>
  <c r="B25" i="6"/>
  <c r="B33" i="6"/>
  <c r="B41" i="6"/>
  <c r="B49" i="6"/>
  <c r="B57" i="6"/>
  <c r="B7" i="5"/>
  <c r="B15" i="5"/>
  <c r="B24" i="5"/>
  <c r="B31" i="5"/>
  <c r="B52" i="5"/>
  <c r="B49" i="5"/>
  <c r="B6" i="2"/>
  <c r="B9" i="13"/>
  <c r="B45" i="13"/>
  <c r="B26" i="6"/>
  <c r="B58" i="6"/>
  <c r="B12" i="10"/>
  <c r="B20" i="10"/>
  <c r="B28" i="10"/>
  <c r="B13" i="10"/>
  <c r="B21" i="10"/>
  <c r="B29" i="10"/>
  <c r="B10" i="13"/>
  <c r="B18" i="13"/>
  <c r="B30" i="13"/>
  <c r="B36" i="13"/>
  <c r="B46" i="13"/>
  <c r="B52" i="13"/>
  <c r="B58" i="13"/>
  <c r="B4" i="13"/>
  <c r="B12" i="6"/>
  <c r="B21" i="6"/>
  <c r="B27" i="6"/>
  <c r="B35" i="6"/>
  <c r="B43" i="6"/>
  <c r="B51" i="6"/>
  <c r="B59" i="6"/>
  <c r="B9" i="5"/>
  <c r="B17" i="5"/>
  <c r="B33" i="5"/>
  <c r="B42" i="5"/>
  <c r="B54" i="5"/>
  <c r="B29" i="13"/>
  <c r="B14" i="10"/>
  <c r="B22" i="10"/>
  <c r="B30" i="10"/>
  <c r="B11" i="13"/>
  <c r="B19" i="13"/>
  <c r="B31" i="13"/>
  <c r="B37" i="13"/>
  <c r="B53" i="13"/>
  <c r="B59" i="13"/>
  <c r="B5" i="6"/>
  <c r="B13" i="6"/>
  <c r="B28" i="6"/>
  <c r="B36" i="6"/>
  <c r="B44" i="6"/>
  <c r="B52" i="6"/>
  <c r="B60" i="6"/>
  <c r="B18" i="5"/>
  <c r="B26" i="5"/>
  <c r="B34" i="5"/>
  <c r="B55" i="5"/>
  <c r="B25" i="13"/>
  <c r="B11" i="6"/>
  <c r="B50" i="6"/>
  <c r="B15" i="10"/>
  <c r="B23" i="10"/>
  <c r="B12" i="13"/>
  <c r="B20" i="13"/>
  <c r="B32" i="13"/>
  <c r="B38" i="13"/>
  <c r="B54" i="13"/>
  <c r="B60" i="13"/>
  <c r="B6" i="6"/>
  <c r="B14" i="6"/>
  <c r="B29" i="6"/>
  <c r="B37" i="6"/>
  <c r="B45" i="6"/>
  <c r="B53" i="6"/>
  <c r="B4" i="6"/>
  <c r="B11" i="5"/>
  <c r="B20" i="5"/>
  <c r="B27" i="5"/>
  <c r="B35" i="5"/>
  <c r="B56" i="5"/>
  <c r="B16" i="10"/>
  <c r="B24" i="10"/>
  <c r="B4" i="10"/>
  <c r="B13" i="13"/>
  <c r="B21" i="13"/>
  <c r="B33" i="13"/>
  <c r="B61" i="13"/>
  <c r="B7" i="6"/>
  <c r="B15" i="6"/>
  <c r="B22" i="6"/>
  <c r="B30" i="6"/>
  <c r="B38" i="6"/>
  <c r="B46" i="6"/>
  <c r="B54" i="6"/>
  <c r="B5" i="5"/>
  <c r="B21" i="5"/>
  <c r="B28" i="5"/>
  <c r="B36" i="5"/>
  <c r="B45" i="5"/>
  <c r="B51" i="13"/>
  <c r="B20" i="6"/>
  <c r="B12" i="5"/>
  <c r="B17" i="13"/>
  <c r="B34" i="6"/>
  <c r="B17" i="10"/>
  <c r="B25" i="10"/>
  <c r="B5" i="13"/>
  <c r="B14" i="13"/>
  <c r="B22" i="13"/>
  <c r="B26" i="13"/>
  <c r="B48" i="13"/>
  <c r="B55" i="13"/>
  <c r="B63" i="13"/>
  <c r="B8" i="6"/>
  <c r="B16" i="6"/>
  <c r="B23" i="6"/>
  <c r="B31" i="6"/>
  <c r="B39" i="6"/>
  <c r="B47" i="6"/>
  <c r="B55" i="6"/>
  <c r="B13" i="5"/>
  <c r="B22" i="5"/>
  <c r="B29" i="5"/>
  <c r="B46" i="5"/>
  <c r="B4" i="5"/>
  <c r="B4" i="2"/>
  <c r="B18" i="10"/>
  <c r="B26" i="10"/>
  <c r="B6" i="13"/>
  <c r="B15" i="13"/>
  <c r="B23" i="13"/>
  <c r="B27" i="13"/>
  <c r="B43" i="13"/>
  <c r="B49" i="13"/>
  <c r="B56" i="13"/>
  <c r="B64" i="13"/>
  <c r="B9" i="6"/>
  <c r="B17" i="6"/>
  <c r="B24" i="6"/>
  <c r="B32" i="6"/>
  <c r="B40" i="6"/>
  <c r="B48" i="6"/>
  <c r="B56" i="6"/>
  <c r="B6" i="5"/>
  <c r="B14" i="5"/>
  <c r="B23" i="5"/>
  <c r="B30" i="5"/>
  <c r="B48" i="5"/>
  <c r="B5" i="2"/>
  <c r="B35" i="13"/>
  <c r="B42" i="6"/>
  <c r="B16" i="5"/>
  <c r="B25" i="5"/>
  <c r="B8" i="5"/>
  <c r="B32" i="5"/>
  <c r="B53" i="5"/>
  <c r="B50" i="5"/>
  <c r="B7" i="2"/>
  <c r="E4" i="13"/>
  <c r="F4" i="13"/>
  <c r="I4" i="5"/>
  <c r="D4" i="10"/>
  <c r="I4" i="2"/>
  <c r="J4" i="5"/>
  <c r="F4" i="5"/>
  <c r="H4" i="2"/>
  <c r="E4" i="10"/>
  <c r="I4" i="10"/>
  <c r="E4" i="5"/>
  <c r="H4" i="10"/>
  <c r="G4" i="5"/>
  <c r="F4" i="10"/>
  <c r="A1" i="10"/>
  <c r="A1" i="13"/>
  <c r="A1" i="6"/>
  <c r="A1" i="5"/>
  <c r="A1" i="2"/>
  <c r="G4" i="8"/>
  <c r="G15" i="8"/>
  <c r="G14" i="8"/>
  <c r="G13" i="8"/>
  <c r="G12" i="8"/>
  <c r="G11" i="8"/>
  <c r="G10" i="8"/>
  <c r="G8" i="8"/>
  <c r="I9" i="5" l="1"/>
  <c r="I32" i="5" l="1"/>
  <c r="I27" i="5" l="1"/>
  <c r="I35" i="5" s="1"/>
  <c r="I37" i="5" s="1"/>
  <c r="I41" i="5" s="1"/>
  <c r="I46" i="5" s="1"/>
  <c r="H33" i="13"/>
  <c r="H37" i="13" s="1"/>
  <c r="H59" i="13" s="1"/>
  <c r="H64" i="13" s="1"/>
</calcChain>
</file>

<file path=xl/sharedStrings.xml><?xml version="1.0" encoding="utf-8"?>
<sst xmlns="http://schemas.openxmlformats.org/spreadsheetml/2006/main" count="909" uniqueCount="605">
  <si>
    <t>FY 2020</t>
  </si>
  <si>
    <t>Q1 2020</t>
  </si>
  <si>
    <t>Q2 2020</t>
  </si>
  <si>
    <t>Q3 2020</t>
  </si>
  <si>
    <t>Q4 2020</t>
  </si>
  <si>
    <t>Total revenue</t>
  </si>
  <si>
    <t>Total operating expenses</t>
  </si>
  <si>
    <t>Online advertising</t>
  </si>
  <si>
    <t>MMO games</t>
  </si>
  <si>
    <t>Community IVAS</t>
  </si>
  <si>
    <t>Personnel expenses</t>
  </si>
  <si>
    <t>Agent/partner fees</t>
  </si>
  <si>
    <t>Marketing expenses</t>
  </si>
  <si>
    <t>Server hosting expenses</t>
  </si>
  <si>
    <t>Professional services</t>
  </si>
  <si>
    <t>Other revenue</t>
  </si>
  <si>
    <t>Depreciation and amortisation</t>
  </si>
  <si>
    <t>Other operating expenses</t>
  </si>
  <si>
    <t>Share of loss of equity accounted associates and joint ventures</t>
  </si>
  <si>
    <t>Finance income</t>
  </si>
  <si>
    <t>Finance expenses</t>
  </si>
  <si>
    <t>Goodwill impairment</t>
  </si>
  <si>
    <t>Gain on remeasurement of previously held interest in equity accounted associate</t>
  </si>
  <si>
    <t>Income tax benefit/(expense)</t>
  </si>
  <si>
    <t>Attributable to:</t>
  </si>
  <si>
    <t>Equity holders of the parent</t>
  </si>
  <si>
    <t>Other comprehensive income that may be reclassified to profit or loss in subsequent periods</t>
  </si>
  <si>
    <t>Exchange differences on translation of foreign operations:</t>
  </si>
  <si>
    <t>Differences arising during the period</t>
  </si>
  <si>
    <t>Total other comprehensive income, net of tax effect of 0</t>
  </si>
  <si>
    <t>Total comprehensive loss, net of tax</t>
  </si>
  <si>
    <t>Loss per share, in RUB:</t>
  </si>
  <si>
    <t>Basic loss per share attributable to ordinary equity holders of the parent</t>
  </si>
  <si>
    <t>Diluted loss per share attributable to ordinary equity holders of the parent</t>
  </si>
  <si>
    <t>FY 2019</t>
  </si>
  <si>
    <t>Impairment of intangible assets</t>
  </si>
  <si>
    <t>Gain on joint ventures formation</t>
  </si>
  <si>
    <t>Net gain on loss of control in subsidiaries</t>
  </si>
  <si>
    <t>Net (loss)/gain on disposal of intangible assets</t>
  </si>
  <si>
    <t>ASSETS</t>
  </si>
  <si>
    <t>Non-current assets</t>
  </si>
  <si>
    <t>Investments in equity accounted associates and joint ventures</t>
  </si>
  <si>
    <t>Goodwill</t>
  </si>
  <si>
    <t>Right-of-use assets</t>
  </si>
  <si>
    <t>Other intangible assets</t>
  </si>
  <si>
    <t>Property and equipment</t>
  </si>
  <si>
    <t>Financial assets at fair value through profit or loss</t>
  </si>
  <si>
    <t>Deferred income tax assets</t>
  </si>
  <si>
    <t>Advance under office lease contract</t>
  </si>
  <si>
    <t>Total non-current assets</t>
  </si>
  <si>
    <t>Current assets</t>
  </si>
  <si>
    <t>Trade accounts receivable</t>
  </si>
  <si>
    <t xml:space="preserve">Prepaid income tax </t>
  </si>
  <si>
    <t>Prepaid expenses and advances to suppliers</t>
  </si>
  <si>
    <t>Other current assets</t>
  </si>
  <si>
    <t>Cash and cash equivalents</t>
  </si>
  <si>
    <t>Assets held for sale</t>
  </si>
  <si>
    <t>Total current assets</t>
  </si>
  <si>
    <t>Total assets</t>
  </si>
  <si>
    <t>EQUITY AND LIABILITIES</t>
  </si>
  <si>
    <t>Equity attributable to equity holders of the parent</t>
  </si>
  <si>
    <t>Issued capital</t>
  </si>
  <si>
    <t>Share premium</t>
  </si>
  <si>
    <t>Treasury shares</t>
  </si>
  <si>
    <t>Retained earnings</t>
  </si>
  <si>
    <t>Foreign currency translation reserve</t>
  </si>
  <si>
    <t>Total equity attributable to equity holders of the parent</t>
  </si>
  <si>
    <t>Non-controlling interests</t>
  </si>
  <si>
    <t>Total equity</t>
  </si>
  <si>
    <t>Non-current liabilities</t>
  </si>
  <si>
    <t>Deferred income tax liabilities</t>
  </si>
  <si>
    <t>Deferred revenue</t>
  </si>
  <si>
    <t>Non-current lease liabilities</t>
  </si>
  <si>
    <t>Non-current financial liabilities at fair value through profit or loss</t>
  </si>
  <si>
    <t>Long-term interest-bearing loans and bonds</t>
  </si>
  <si>
    <t>Other non-current liabilities</t>
  </si>
  <si>
    <t>Total non-current liabilities</t>
  </si>
  <si>
    <t>Current liabilities</t>
  </si>
  <si>
    <t>Trade accounts payable</t>
  </si>
  <si>
    <t>Income tax payable</t>
  </si>
  <si>
    <t>VAT and other taxes payable</t>
  </si>
  <si>
    <t>Deferred revenue and customer advances</t>
  </si>
  <si>
    <t>Short-term portion of long-term interest-bearing loans</t>
  </si>
  <si>
    <t>Current lease liabilities</t>
  </si>
  <si>
    <t>Other payables, accrued expenses and contingent consideration liabilities</t>
  </si>
  <si>
    <t>Liabilities directly associated with assets held for sale</t>
  </si>
  <si>
    <t>Total current liabilities</t>
  </si>
  <si>
    <t>Total liabilities</t>
  </si>
  <si>
    <t>Total equity and liabilities</t>
  </si>
  <si>
    <t xml:space="preserve">Cash flows from operating activities </t>
  </si>
  <si>
    <t xml:space="preserve">Net gain on financial assets and liabilities at fair value through profit or loss </t>
  </si>
  <si>
    <t>Gain on remeasurement of previously held interest in equity accounted associates</t>
  </si>
  <si>
    <t>Other non-cash items</t>
  </si>
  <si>
    <t>Change in operating assets and liabilities:</t>
  </si>
  <si>
    <t>Operating cash flows before interest, income taxes and contingent consideration settlement</t>
  </si>
  <si>
    <t>Interest received</t>
  </si>
  <si>
    <t>Interest paid</t>
  </si>
  <si>
    <t xml:space="preserve">Income tax paid </t>
  </si>
  <si>
    <t xml:space="preserve">Net cash provided by operating activities </t>
  </si>
  <si>
    <t>Cash flows from investing activities:</t>
  </si>
  <si>
    <t>Dividends received from equity accounted associates</t>
  </si>
  <si>
    <t>Loans issued</t>
  </si>
  <si>
    <t>Loans collected</t>
  </si>
  <si>
    <t xml:space="preserve">Cash paid for acquisitions of subsidiaries, net of cash acquired </t>
  </si>
  <si>
    <t xml:space="preserve">Cash paid for investments in equity accounted associates </t>
  </si>
  <si>
    <t>Net cash used in investing activities</t>
  </si>
  <si>
    <t>Cash flows from financing activities:</t>
  </si>
  <si>
    <t>Loans repaid</t>
  </si>
  <si>
    <t>Cash paid for non-controlling interests in subsidiaries</t>
  </si>
  <si>
    <t>Dividends paid by subsidiaries to non-controlling shareholders</t>
  </si>
  <si>
    <t xml:space="preserve">Net cash used in financing activities </t>
  </si>
  <si>
    <t>Effect of exchange differences on cash balances</t>
  </si>
  <si>
    <t>Cash and cash equivalents at the beginning of the period</t>
  </si>
  <si>
    <t>Cash and cash equivalents at the end of the period</t>
  </si>
  <si>
    <t>Table of Contents:</t>
  </si>
  <si>
    <t>PnL (IFRS)</t>
  </si>
  <si>
    <t>BS (IFRS)</t>
  </si>
  <si>
    <t>CF (IFRS)</t>
  </si>
  <si>
    <t>Back to Contents</t>
  </si>
  <si>
    <t>Total Group</t>
  </si>
  <si>
    <t>9m 2020</t>
  </si>
  <si>
    <t>Short-term deposits </t>
  </si>
  <si>
    <t>Other non-operating gain/(loss)</t>
  </si>
  <si>
    <t>Loss on remeasurement of financial instruments</t>
  </si>
  <si>
    <t>Сash settled and equity settled share based payments</t>
  </si>
  <si>
    <t>Change in accounts receivable</t>
  </si>
  <si>
    <t>Dividends received from venture capital investments</t>
  </si>
  <si>
    <t>Short-term time deposits</t>
  </si>
  <si>
    <t>Net gain on disposal of subsidiaries</t>
  </si>
  <si>
    <t>Dividend revenue from venture capital investments</t>
  </si>
  <si>
    <t xml:space="preserve">(Reversal of impairment) / impairment of equity accounted associates </t>
  </si>
  <si>
    <t>Other non-operating loss</t>
  </si>
  <si>
    <t>Settlement of contingent consideration of business combinations</t>
  </si>
  <si>
    <t>Settlement of initial fair value of the contingent consideration at acquisition date</t>
  </si>
  <si>
    <t>Proceeds from disposal of subsidiaries, net of cash disposed</t>
  </si>
  <si>
    <t>Proceeds from issuance of GDR, net of issuance costs paid</t>
  </si>
  <si>
    <t>Cash paid for treasury shares</t>
  </si>
  <si>
    <t xml:space="preserve">Education technology services </t>
  </si>
  <si>
    <t>Segments Performance</t>
  </si>
  <si>
    <t>Inventories</t>
  </si>
  <si>
    <t>9m 2021</t>
  </si>
  <si>
    <t>Long-term loans issued</t>
  </si>
  <si>
    <t>Proceeds from bonds issued</t>
  </si>
  <si>
    <t>Cash received from disposal of non-controlling interests in subsidiaries</t>
  </si>
  <si>
    <t>Net gain/(loss) on financial assets and liabilities at fair value through profit or loss</t>
  </si>
  <si>
    <t>Net loss on venture capital investments*</t>
  </si>
  <si>
    <t>3m 2020</t>
  </si>
  <si>
    <t>6m 2020</t>
  </si>
  <si>
    <t>3m 2021</t>
  </si>
  <si>
    <t>6m 2021</t>
  </si>
  <si>
    <t>Net foreign exchange gain/(loss)</t>
  </si>
  <si>
    <t xml:space="preserve">Reversal of impairment / (impairment) of equity accounted associates </t>
  </si>
  <si>
    <t>Net foreign exchange (gain)/loss</t>
  </si>
  <si>
    <t>Revenue</t>
  </si>
  <si>
    <t>Changes in deferred revenues</t>
  </si>
  <si>
    <t>Adjustments</t>
  </si>
  <si>
    <t>Share-based payment transactions</t>
  </si>
  <si>
    <t>Other</t>
  </si>
  <si>
    <t>Adjusted EBITDA</t>
  </si>
  <si>
    <t>Expected credit loss on consideration receivable</t>
  </si>
  <si>
    <t>Group Adjusted revenue</t>
  </si>
  <si>
    <t>Q4 2021</t>
  </si>
  <si>
    <t>FY 2021</t>
  </si>
  <si>
    <t>Description of changes</t>
  </si>
  <si>
    <t>Reconciliations</t>
  </si>
  <si>
    <t>Group consolidated revenue under IFRS</t>
  </si>
  <si>
    <t>Non-allocated</t>
  </si>
  <si>
    <t>Impairment of fair value adjustments to intangible assets</t>
  </si>
  <si>
    <t>Net gain on financial assets and liabilities at fair value through profit or loss</t>
  </si>
  <si>
    <t>Impairment of equity accounted associates</t>
  </si>
  <si>
    <t>Net loss on disposal of intangible assets</t>
  </si>
  <si>
    <t>Net foreign exchange (loss)/gain</t>
  </si>
  <si>
    <t>Amortisation of fair value adjustments to intangible assets</t>
  </si>
  <si>
    <t>Net loss on financial liabilities at amortised cost</t>
  </si>
  <si>
    <t>Differences in recognition of net share in loss of equity accounted associates and joint ventures</t>
  </si>
  <si>
    <t>Tax effect of the adjustments</t>
  </si>
  <si>
    <t>Amortization of PPA</t>
  </si>
  <si>
    <t>Share-based payments (AER)</t>
  </si>
  <si>
    <t>Long-term incentive plan (Samokat)</t>
  </si>
  <si>
    <t>Forex and other adjustments</t>
  </si>
  <si>
    <t>Expected credit loss allowance on trade receivables</t>
  </si>
  <si>
    <t xml:space="preserve">Loss on remeasurement of financial instruments </t>
  </si>
  <si>
    <t>Other non-operating loss/(gain)</t>
  </si>
  <si>
    <t>Increase in financial assets &amp; liabilities at fair value through profit or loss</t>
  </si>
  <si>
    <t>Loans received, net of bank commission</t>
  </si>
  <si>
    <t>Adjusted EBITDA margin, %</t>
  </si>
  <si>
    <t>Consolidated net profit under IFRS</t>
  </si>
  <si>
    <t>Group Adjusted net profit</t>
  </si>
  <si>
    <t>Share of O2O JV net profit under IFRS</t>
  </si>
  <si>
    <t>Share of O2O JV Adjusted net profit</t>
  </si>
  <si>
    <t>Share of Uchi.ru net profit under IFRS</t>
  </si>
  <si>
    <t>Share of Uchi.ru Adjusted net profit</t>
  </si>
  <si>
    <t>Share of Umskul net profit under IFRS</t>
  </si>
  <si>
    <t>Share of Umskul Adjusted net profit</t>
  </si>
  <si>
    <t>3m 2022</t>
  </si>
  <si>
    <t>Expected credit loss allowance on cash and cash equivalents</t>
  </si>
  <si>
    <t>Gross and net debt</t>
  </si>
  <si>
    <t>Interest-bearing loans and bonds</t>
  </si>
  <si>
    <t>Gross debt excl. lease liabilities</t>
  </si>
  <si>
    <t>Lease liabilities</t>
  </si>
  <si>
    <t>Gross debt incl. lease liabilities</t>
  </si>
  <si>
    <t>Net debt excl. lease liabilities</t>
  </si>
  <si>
    <t>Net debt incl. lease liabilities</t>
  </si>
  <si>
    <t>Net debt excl. LL / Adjusted EBITDA LTM</t>
  </si>
  <si>
    <t>Net debt incl. LL / Adjusted EBITDA LTM</t>
  </si>
  <si>
    <t>Adjusted EBITDA LTM</t>
  </si>
  <si>
    <t>Expected credit loss on restricted cash</t>
  </si>
  <si>
    <t>Barter revenues</t>
  </si>
  <si>
    <t xml:space="preserve">Net (decrease)/increase in cash and cash equivalents </t>
  </si>
  <si>
    <t>Current financial liabilities at fair value through profit or loss</t>
  </si>
  <si>
    <t>6m 2022</t>
  </si>
  <si>
    <t>Other operating income</t>
  </si>
  <si>
    <t>Total operating expenses, net</t>
  </si>
  <si>
    <t>Итого по группе</t>
  </si>
  <si>
    <t>Выручка</t>
  </si>
  <si>
    <t>Корректировки</t>
  </si>
  <si>
    <t>Бартерная выручка</t>
  </si>
  <si>
    <t>Изменение отложенной выручки</t>
  </si>
  <si>
    <t>Итого операционные расходы</t>
  </si>
  <si>
    <t>Платежи, основанные на акциях</t>
  </si>
  <si>
    <t>Резерв под ожидаемые кредитные убытки по вознаграждению к получению</t>
  </si>
  <si>
    <t>Прочее</t>
  </si>
  <si>
    <t>Скорректированный чистый убыток Группы</t>
  </si>
  <si>
    <t>Элиминации</t>
  </si>
  <si>
    <t>Не распределено</t>
  </si>
  <si>
    <t>ММО игры</t>
  </si>
  <si>
    <t>Операционные сегменты, млн руб.</t>
  </si>
  <si>
    <t>4кв 2021</t>
  </si>
  <si>
    <t>1кв 2020</t>
  </si>
  <si>
    <t>2кв 2020</t>
  </si>
  <si>
    <t>3кв 2020</t>
  </si>
  <si>
    <t>4кв 2020</t>
  </si>
  <si>
    <t>Консолидированный отчет о совокупном доходе, млн руб.</t>
  </si>
  <si>
    <t xml:space="preserve">Онлайн реклама </t>
  </si>
  <si>
    <t>Пользовательские платежи</t>
  </si>
  <si>
    <t>Образовательные технологии</t>
  </si>
  <si>
    <t>Прочая выручка</t>
  </si>
  <si>
    <t>Итого выручка</t>
  </si>
  <si>
    <t>Чистый убыток от вложений в совместные предприятия*</t>
  </si>
  <si>
    <t>Расходы на персонал</t>
  </si>
  <si>
    <t>Вознаграждение агентам/партнерам</t>
  </si>
  <si>
    <t>Маркетинговые расходы</t>
  </si>
  <si>
    <t>Расходы на хостинг серверов</t>
  </si>
  <si>
    <t>Профессиональные услуги</t>
  </si>
  <si>
    <t>Прочие операционные доходы</t>
  </si>
  <si>
    <t>Прочие операционные расходы</t>
  </si>
  <si>
    <t>Итого операционные расходы, нетто</t>
  </si>
  <si>
    <t>Износ и амортизация</t>
  </si>
  <si>
    <t>Обесценение нематериальных активов</t>
  </si>
  <si>
    <t>Доля в убытке ассоциированных организаций и совместных предприятий, учитываемых по методу долевого участия</t>
  </si>
  <si>
    <t>Финансовые доходы</t>
  </si>
  <si>
    <t>Финансовые расходы</t>
  </si>
  <si>
    <t>Прочие внереализационные доходы/(расходы)</t>
  </si>
  <si>
    <t>Обесценение гудвила</t>
  </si>
  <si>
    <t>Чистый (убыток)/прибыль от финансовых активов и обязательств, оцениваемых по справедливой стоимости через прибыль или убыток</t>
  </si>
  <si>
    <t>Обесценение ассоциированных организаций и совместных предприятий, учитываемых по методу долевого участия</t>
  </si>
  <si>
    <t>Чистый убыток от выбытия нематериальных активов</t>
  </si>
  <si>
    <t>Чистый (убыток)/прибыль от выбытия нематериальных активов</t>
  </si>
  <si>
    <t>Чистая прибыль от потери контроля над дочерними компаниями</t>
  </si>
  <si>
    <t>Убыток от переоценки финансовых инструментов</t>
  </si>
  <si>
    <t>Резерв под ожидаемые кредитные убытки по денежным средствам с ограниченным правом использования</t>
  </si>
  <si>
    <t>(Расходы)/доходы по налогу на прибыль</t>
  </si>
  <si>
    <t>Приходящийся на:</t>
  </si>
  <si>
    <t>Акционеров материнской компании</t>
  </si>
  <si>
    <t>Неконтролирующие доли участия</t>
  </si>
  <si>
    <t>Итого прочий совокупный убыток, который может быть переклассифицирован в состав прибыли или убытка в последующих периодах</t>
  </si>
  <si>
    <t>Влияние пересчета валюты совместных предприятий Группы в валюту представления</t>
  </si>
  <si>
    <t>Разницы, возникшие в течение периода</t>
  </si>
  <si>
    <t>Итого прочий совокупный убыток за вычетом влияния налога на прибыль в сумме 0</t>
  </si>
  <si>
    <t>Итого совокупный убыток, за вычетом налога на прибыль</t>
  </si>
  <si>
    <t>Прибыль/(убыток) на акцию (в руб.):</t>
  </si>
  <si>
    <t>Базовая прибыль/(убыток) на акцию, приходящийся на держателей обыкновенных акций материнской компании</t>
  </si>
  <si>
    <t>Разводненная прибыль на акцию, приходящаяся на держателей обыкновенных акций материнской компании</t>
  </si>
  <si>
    <t>Отчет о финансовом положении, млн руб.</t>
  </si>
  <si>
    <t>АКТИВЫ</t>
  </si>
  <si>
    <t xml:space="preserve">Внеоборотные активы </t>
  </si>
  <si>
    <t>Инвестиции в ассоциированные организации и совместные предприятия, учитываемые по методу долевого участия</t>
  </si>
  <si>
    <t>Гудвил</t>
  </si>
  <si>
    <t>Активы в форме права пользования</t>
  </si>
  <si>
    <t>Прочие нематериальные активы</t>
  </si>
  <si>
    <t>Основные средства</t>
  </si>
  <si>
    <t>Финансовые активы, оцениваемые по справедливой стоимости через прибыль или убыток</t>
  </si>
  <si>
    <t>Отложенные налоговые активы</t>
  </si>
  <si>
    <t>Долгосрочные займы выданные</t>
  </si>
  <si>
    <t>Авансовые платежи по договорам аренды офисных помещений</t>
  </si>
  <si>
    <t>Оборотные активы</t>
  </si>
  <si>
    <t>Торговая дебиторская задолженность</t>
  </si>
  <si>
    <t>Предоплата по налогу на прибыль</t>
  </si>
  <si>
    <t>Итого внеоборотные активы</t>
  </si>
  <si>
    <t>Расходы будущих периодов и авансы поставщикам</t>
  </si>
  <si>
    <t>Займы выданные</t>
  </si>
  <si>
    <t>Запасы</t>
  </si>
  <si>
    <t>Прочие оборотные активы</t>
  </si>
  <si>
    <t>Денежные средства и их эквиваленты</t>
  </si>
  <si>
    <t>Активы, предназначенные для продажи</t>
  </si>
  <si>
    <t>Краткосрочные депозиты</t>
  </si>
  <si>
    <t>Итого оборотные активы</t>
  </si>
  <si>
    <t>Итого активы</t>
  </si>
  <si>
    <t>Капитал и обязательства</t>
  </si>
  <si>
    <t>Капитал, приходящийся на акционеров материнской компании</t>
  </si>
  <si>
    <t>Уставный капитал</t>
  </si>
  <si>
    <t>Эмиссионный доход</t>
  </si>
  <si>
    <t>Собственные акции, выкупленные у акционеров</t>
  </si>
  <si>
    <t>Нераспределенная прибыль</t>
  </si>
  <si>
    <t>Резерв по пересчету иностранных операций в валюту представления</t>
  </si>
  <si>
    <t>Итого капитал, приходящийся на акционеров материнской компании</t>
  </si>
  <si>
    <t>Итого капитал</t>
  </si>
  <si>
    <t>Долгосрочные обязательства</t>
  </si>
  <si>
    <t>Отложенные налоговые обязательства</t>
  </si>
  <si>
    <t>Отложенная выручка</t>
  </si>
  <si>
    <t>Долгосрочные обязательства по аренде</t>
  </si>
  <si>
    <t>Долгосрочные финансовые обязательства, оцениваемые по справедливой стоимости через прибыль или убыток</t>
  </si>
  <si>
    <t>Долгосрочные процентные кредиты и облигации</t>
  </si>
  <si>
    <t>Прочие долгосрочные обязательства</t>
  </si>
  <si>
    <t>Итого долгорочные обязательства</t>
  </si>
  <si>
    <t>Краткосрочные обязательства</t>
  </si>
  <si>
    <t>Торговая кредиторская задолженность</t>
  </si>
  <si>
    <t>Обязательства по налогу на прибыль</t>
  </si>
  <si>
    <t>НДС и прочие налоговые обязательства</t>
  </si>
  <si>
    <t>Отложенная выручка и авансы полученные от клиентов</t>
  </si>
  <si>
    <t>Краткосрочные процентные кредиты и облигации</t>
  </si>
  <si>
    <t>Краткосрочные обязательства по аренде</t>
  </si>
  <si>
    <t>Краткосрочные финансовые обязательства, оцениваемые по справедливой стоимости через прибыль или убыток</t>
  </si>
  <si>
    <t>Прочие краткосрочные обязательства и начисленные расходы</t>
  </si>
  <si>
    <t>Итого краткосрочные обязательства</t>
  </si>
  <si>
    <t>Итого обязательства</t>
  </si>
  <si>
    <t>Итого капитал и обязательства</t>
  </si>
  <si>
    <t>Обязательства, непосредственно связанные с активами, предназначенными для продажи</t>
  </si>
  <si>
    <t>Отчет о движении денежных средства, млн руб.</t>
  </si>
  <si>
    <t>Денежные потоки от операционной деятельности</t>
  </si>
  <si>
    <t xml:space="preserve">Финансовые расходы </t>
  </si>
  <si>
    <t>Резерв под ожидаемые кредитные убытки по торговой дебиторской задолженности</t>
  </si>
  <si>
    <t>Чистый убыток/(прибыль) от финансовых активов и обязательств, оцениваемых по справедливой стоимости через прибыль или убыток</t>
  </si>
  <si>
    <t>Чистая прибыль от выбытия дочерних организаций</t>
  </si>
  <si>
    <t>Доход от переоценки ранее имевшихся долей участия в ассоциированных организациях, учитываемых по методу долевого участия</t>
  </si>
  <si>
    <t xml:space="preserve">Убыток от переоценки финансовых инструментов </t>
  </si>
  <si>
    <t xml:space="preserve">Чистый убыток от курсовых разниц </t>
  </si>
  <si>
    <t>Платежи, основанные на акциях, расчеты по которым производятся долевыми инструментами и денежными средствами</t>
  </si>
  <si>
    <t>Прочие неденежные статьи</t>
  </si>
  <si>
    <t xml:space="preserve">Изменения в операционных активах и обязательствах </t>
  </si>
  <si>
    <t>Изменение дебиторской задолженности</t>
  </si>
  <si>
    <t>Изменение расходов будущих периодов и авансов поставщикам</t>
  </si>
  <si>
    <t>Изменение прочих активов</t>
  </si>
  <si>
    <t>Изменение краткосрочных обязательств и начисленных расходов</t>
  </si>
  <si>
    <t>Изменение прочих внеоборотных активов</t>
  </si>
  <si>
    <t>Изменение отложенной выручки и авансов от покупателей</t>
  </si>
  <si>
    <t>Увеличение финансовых активов, оцениваемых по справедливой стоимости через прибыль или убыток</t>
  </si>
  <si>
    <t xml:space="preserve">Денежные потоки от операционной деятельности до уплаты процентов и налога на прибыль </t>
  </si>
  <si>
    <t>Проценты полученные</t>
  </si>
  <si>
    <t>Проценты уплаченные</t>
  </si>
  <si>
    <t>Налог на прибыль уплаченный</t>
  </si>
  <si>
    <t>Чистые денежные средства, полученные от операционной деятельности</t>
  </si>
  <si>
    <t>Денежные потоки от инвестиционной деятельности</t>
  </si>
  <si>
    <t>Дивиденды, полученные от ассоциированных организаций, учитываемых по методу долевого участия</t>
  </si>
  <si>
    <t>Займы полученные</t>
  </si>
  <si>
    <t>Денежные средства, уплаченные за приобретение дочерних организаций, за вычетом полученных денежных средств</t>
  </si>
  <si>
    <t>Поступления от выбытия дочерних организаций, за вычетом выбывших денежных средств</t>
  </si>
  <si>
    <t>Денежные средства, уплаченные за инвестиции в ассоциированные организации и совместные предприятия, учитываемые по методу долевого участия</t>
  </si>
  <si>
    <t>Чистые денежные средства, использованные в инвестиционной деятельности</t>
  </si>
  <si>
    <t>Денежные потоки от финансовой деятельности</t>
  </si>
  <si>
    <t>Погашение обязательств по аренде</t>
  </si>
  <si>
    <t>Займы погашенные</t>
  </si>
  <si>
    <t>Поступления от выпуска облигаций</t>
  </si>
  <si>
    <t>Поступления от выпуска ГДР, за вычетом затрат на выпуск</t>
  </si>
  <si>
    <t>Поступление денежных средств в результате выбытия неконтролирующих долей участия в дочерних организациях</t>
  </si>
  <si>
    <t>Денежные средства, уплаченные за неконтролирующие доли участия в дочерних организациях</t>
  </si>
  <si>
    <t>Дивиденды, уплаченные неконтролирующим акционерам дочерних организаций</t>
  </si>
  <si>
    <t>Чистые денежные средства, использованные в финансовой деятельности</t>
  </si>
  <si>
    <t>Влияние изменений валютных курсов на денежные средства и их эквиваленты</t>
  </si>
  <si>
    <t>Чистое (уменьшение)/увеличение денежных средств и их эквивалентов</t>
  </si>
  <si>
    <t xml:space="preserve">Изменение резерва под ожидаемые кредитные убытки по денежным средствам </t>
  </si>
  <si>
    <t>Денежные средства и их эквиваленты на начало периода</t>
  </si>
  <si>
    <t>Денежные средства и их эквиваленты на конец периода</t>
  </si>
  <si>
    <t>Выкуп собственных акций</t>
  </si>
  <si>
    <t>Краткосрочные срочные депозиты</t>
  </si>
  <si>
    <t>Прочие внереализационные (расходы)/доходы</t>
  </si>
  <si>
    <t>Дивидендный доход от венчурных инвестиций</t>
  </si>
  <si>
    <t>Дивиденды, полученные от венчурных инвестиций</t>
  </si>
  <si>
    <t>Выплата условного вознаграждения при объединении бизнеса</t>
  </si>
  <si>
    <t>Консолидированная выручка по МСФО</t>
  </si>
  <si>
    <t>млн руб.</t>
  </si>
  <si>
    <t>Обесценение гудвилла</t>
  </si>
  <si>
    <t>Чистая (прибыль)/убыток от курсовых разниц</t>
  </si>
  <si>
    <t>Консолидированная чистая прибыль/(убыток) до налогообложения по МСФО</t>
  </si>
  <si>
    <t>Отличия в признании чистой доли в убытке ассоциированных организаций и совместных предприятий, учитываемых по методу долевого участия</t>
  </si>
  <si>
    <t>Налоговый эффект корректировок</t>
  </si>
  <si>
    <t>Амортизация корректировок справедливой стоимости нематериальных активов</t>
  </si>
  <si>
    <t>Сверка</t>
  </si>
  <si>
    <t xml:space="preserve">Доход от переоценки ранее имевшихся долей участия в ассоциированных организациях, учитываемых по методу долевого участия </t>
  </si>
  <si>
    <t>Чистая прибыль по финансовым активам и обязательствам, оцениваемым по справедливой стоимости через прибыль или убыток</t>
  </si>
  <si>
    <t>Обесценение ассоциированных компаний</t>
  </si>
  <si>
    <t>Прибыль от переоценки, ранее принадлежащей доли участия в ассоциированной компании, учитываемой по методу долевого участия</t>
  </si>
  <si>
    <t>Чистый убыток по финансовым обязательствам, оцениваемым по амортизированной стоимости</t>
  </si>
  <si>
    <t>Процентные кредиты и облигации</t>
  </si>
  <si>
    <t>Обязательства по аренде</t>
  </si>
  <si>
    <t>Доход от образования совместных предприятий</t>
  </si>
  <si>
    <t>Доля О2О (СП) в чистой прибыли по МСФО</t>
  </si>
  <si>
    <t>Амортизация PPA</t>
  </si>
  <si>
    <t>Доля Учи.ру в чистой прибыли по МСФО</t>
  </si>
  <si>
    <t>Доля Умскул в чистой прибыли по МСФО</t>
  </si>
  <si>
    <t>Долгосрочный план продвижения (Самокат)</t>
  </si>
  <si>
    <t>Содержание:</t>
  </si>
  <si>
    <t>Описание изменений</t>
  </si>
  <si>
    <t>ОПУ (МСФО)</t>
  </si>
  <si>
    <t>ОФП (МСФО)</t>
  </si>
  <si>
    <t>ОДДС (МСФО)</t>
  </si>
  <si>
    <t>Содержание</t>
  </si>
  <si>
    <t xml:space="preserve">Financial assets at fair value through profit or loss </t>
  </si>
  <si>
    <t xml:space="preserve">Expected credit loss allowance on cash and cash equivalents </t>
  </si>
  <si>
    <t>Образование</t>
  </si>
  <si>
    <t>Русский</t>
  </si>
  <si>
    <t>English</t>
  </si>
  <si>
    <t>ENG</t>
  </si>
  <si>
    <t>RUS</t>
  </si>
  <si>
    <t>9m 2022</t>
  </si>
  <si>
    <t>FY 2022</t>
  </si>
  <si>
    <t>Q4 2022</t>
  </si>
  <si>
    <t>4кв 2022</t>
  </si>
  <si>
    <t>3 мес. 2020</t>
  </si>
  <si>
    <t>6 мес. 2020</t>
  </si>
  <si>
    <t>9 мес. 2020</t>
  </si>
  <si>
    <t>3 мес. 2021</t>
  </si>
  <si>
    <t>6 мес. 2021</t>
  </si>
  <si>
    <t>9 мес. 2021</t>
  </si>
  <si>
    <t>3 мес. 2022</t>
  </si>
  <si>
    <t>6 мес. 2022</t>
  </si>
  <si>
    <t>9 мес. 2022</t>
  </si>
  <si>
    <t>Общий и чистый долг</t>
  </si>
  <si>
    <t>Operating Segments, RUB mn</t>
  </si>
  <si>
    <t>Non-controlling interest</t>
  </si>
  <si>
    <t xml:space="preserve"> *Since Q1 2020 net loss on venture capital investments is included in Net gain on financial assets and liabilities at fair value through profit or loss	 </t>
  </si>
  <si>
    <t>Adjustments to reconcile loss before income tax to cash flows:</t>
  </si>
  <si>
    <t>Change in prepaid expenses and advances to suppliers</t>
  </si>
  <si>
    <t>Change in other assets</t>
  </si>
  <si>
    <t>Change in accounts payable and accrued expenses</t>
  </si>
  <si>
    <t>Change in other non-current assets</t>
  </si>
  <si>
    <t>Change in deferred revenue and customer advances</t>
  </si>
  <si>
    <t>Рентабельность по скорр. EBITDA, %</t>
  </si>
  <si>
    <t>Чистая прибыль/(убыток) от курсовых разниц</t>
  </si>
  <si>
    <t>*С 1 квартала 2020 года чистый убыток от вложений в совместные предприятия включается в чистую прибыль от финансовых активов и обязательств, оцениваемых по справедливой стоимости через прибыль или убыток</t>
  </si>
  <si>
    <t>Statement of Financial Position, RUB mn</t>
  </si>
  <si>
    <t>Statement of Comprehensive Income, RUB mn</t>
  </si>
  <si>
    <t>Statement of Cash Flows, RUB mn</t>
  </si>
  <si>
    <t>RUB mn</t>
  </si>
  <si>
    <t>Чистый долг вкл. обязательства по аренде</t>
  </si>
  <si>
    <t>Чистый долг не вкл. обязательства по аренде</t>
  </si>
  <si>
    <t>Общий долг не вкл. обязательства по аренде</t>
  </si>
  <si>
    <t>Общий долг, вкл. обязательства по аренде</t>
  </si>
  <si>
    <t>Курсовые разницы и другие корректировки</t>
  </si>
  <si>
    <t>Доля Умскул в скорректированной чистой прибыли по МСФО</t>
  </si>
  <si>
    <t>Доля О2О (СП) в скорректированной чистой прибыли по МСФО</t>
  </si>
  <si>
    <t>Доля Учи.ру в скорректированной чистой прибыли по МСФО</t>
  </si>
  <si>
    <t>Примечание: По состоянию на 30 сентября 2021 г. мы повторно оценили вероятность успешного завершения сделки по созданию СП в области платежей и финансовых услуг в ее текущей структуре, согласованной в феврале 2021 г., как маловероятную. Следовательно, мы перестали классифицировать активы и обязательства, связанные с Money.Mail.Ru, VK Pay и InPlat, как предназначенные для продажи. Цифры за предыдущие кварталы были соответствующим образом скорректированы.</t>
  </si>
  <si>
    <t>*С 1 квартала 2020 г. чистый убыток от венчурных инвестиций включается в чистую прибыль от финансовых активов и обязательств, оцениваемых по справедливой стоимости через прибыль или убыток.</t>
  </si>
  <si>
    <t xml:space="preserve"> *Since Q1 2020 net loss on venture capital investments is included in Net gain on financial assets and liabilities at fair value through profit or loss.</t>
  </si>
  <si>
    <t>Расчет первоначальной справедливой стоимости условного вознаграждения на дату приобретения</t>
  </si>
  <si>
    <t xml:space="preserve">Корректировки для приведения убытка до налогообложения к денежным потокам, полученным от операционной деятельности </t>
  </si>
  <si>
    <t>Share of AliExpress Russia JV Adjusted net profit</t>
  </si>
  <si>
    <t>Share of AliExpress Russia JV net profit under IFRS</t>
  </si>
  <si>
    <t>Доля AliExpress Россия (СП) в чистой прибыли по МСФО</t>
  </si>
  <si>
    <t>Доля AliExpress Россия (СП) в скорректированной чистой прибыли по МСФО</t>
  </si>
  <si>
    <t>Скорр. EBITDA</t>
  </si>
  <si>
    <t>Чистый долг не вкл. обязательства по аренде / Скорр. EBITDA за посл. 12 мес.</t>
  </si>
  <si>
    <t>Чистый долг вкл. обязательства по аренде / Скорр. EBITDA за посл. 12 мес.</t>
  </si>
  <si>
    <t>Скорр. EBITDA за последние 12 мес.</t>
  </si>
  <si>
    <t>Online advertising Revenue</t>
  </si>
  <si>
    <t>Adjustments:</t>
  </si>
  <si>
    <t>Online advertising Adjusted revenue</t>
  </si>
  <si>
    <t>MMO games Revenue</t>
  </si>
  <si>
    <t>Community IVAS Revenue</t>
  </si>
  <si>
    <t>EdTech Revenue</t>
  </si>
  <si>
    <t>Other Revenue</t>
  </si>
  <si>
    <t>MMO games Adjusted revenue</t>
  </si>
  <si>
    <t>Community IVAS Adjusted revenue</t>
  </si>
  <si>
    <t>EdTech Adjusted revenue</t>
  </si>
  <si>
    <t>Other Adjusted revenue</t>
  </si>
  <si>
    <t>Выручка от Онлайн рекламы</t>
  </si>
  <si>
    <t>Корректировки:</t>
  </si>
  <si>
    <t>Скорр. выручка от Онлайн рекламы</t>
  </si>
  <si>
    <t>Выручка от MMO игр</t>
  </si>
  <si>
    <t>Скорр. выручка от MMO игр</t>
  </si>
  <si>
    <t>Выручка от Пользовательских платежей</t>
  </si>
  <si>
    <t>Скорр. выручка от Пользовательских платежей</t>
  </si>
  <si>
    <t>Выручка от Образовательных технологий</t>
  </si>
  <si>
    <t>Скорр. выручка от Образовательных технологий</t>
  </si>
  <si>
    <t>Скорр. прочая выручка</t>
  </si>
  <si>
    <t>Скорректированная выручка Группы</t>
  </si>
  <si>
    <t>Дебиторская задолженность по продаже дочерней компании</t>
  </si>
  <si>
    <t>Short-term deferred gain (soft loans)</t>
  </si>
  <si>
    <t>Государственные субсидии</t>
  </si>
  <si>
    <t>Убыток до налогообложения, продолжающаяся деятельность</t>
  </si>
  <si>
    <t>Loss before income tax, continuing operations</t>
  </si>
  <si>
    <t>Выбыло в результате продажи дочерней компании My.GAMES</t>
  </si>
  <si>
    <t>Disposal as a result of the sale subsidiary</t>
  </si>
  <si>
    <t>Чистая прибыль по прекращённой деятельности</t>
  </si>
  <si>
    <t>Net profit on discontinued operations</t>
  </si>
  <si>
    <t>Group Adjusted net loss (discontinued operations)</t>
  </si>
  <si>
    <t>Скорректированный чистый убыток Группы, относящийся к прекращённой деятельности</t>
  </si>
  <si>
    <t>Delivery club motivation</t>
  </si>
  <si>
    <t>Мотивация (Деливери Клаб)</t>
  </si>
  <si>
    <t>Discontinued operations</t>
  </si>
  <si>
    <t>Profit/(loss) before income tax expense from continuing operations</t>
  </si>
  <si>
    <t>Net profit/(loss) from continuing operations</t>
  </si>
  <si>
    <t>Прибыль/(убыток) до налогообложения от продолжающейся деятельности</t>
  </si>
  <si>
    <t>Чистая прибыль/(убыток) от продолжающейся деятельности</t>
  </si>
  <si>
    <t>Денежные средства и их эквиваленты, включённые в состав активов, предназначенных для продажи</t>
  </si>
  <si>
    <t>Change in cash related to asset held for sale</t>
  </si>
  <si>
    <t>Выручка сегмента «Игры»</t>
  </si>
  <si>
    <t>Revenue of the "Games" segment</t>
  </si>
  <si>
    <t>Profit/(loss) before income tax expense</t>
  </si>
  <si>
    <t>Прибыль/(убыток) до налогообложения</t>
  </si>
  <si>
    <t>Прекращенная деятельность</t>
  </si>
  <si>
    <t>Прибыль/(убыток) на акцию (в руб.) от продолжающейся деятельности:</t>
  </si>
  <si>
    <t>Прибыль/(убыток) на акцию (в руб.) по прекращенной деятельности:</t>
  </si>
  <si>
    <t>Loss per share, in RUB from continuing operations:</t>
  </si>
  <si>
    <t>Loss per share, in RUB from discontinued operations:</t>
  </si>
  <si>
    <t>Net profit/(loss) from discontinued operations**</t>
  </si>
  <si>
    <t>Чистая прибыль/(убыток) по прекращенной деятельности**</t>
  </si>
  <si>
    <t>**С 3 квартала 2022 года в связи с выбытием игрового сегмента результат деятельности выбывающего холдинга показывается по строке "Чистая прибыль/(убыток) по прекращенной деятельности"</t>
  </si>
  <si>
    <t>31.12.2021 (reastated)</t>
  </si>
  <si>
    <t>31.12.2021 (пересчитано)</t>
  </si>
  <si>
    <t>3кв 2021 (пересчитано, деконсолидация Игр)</t>
  </si>
  <si>
    <t>9 мес. 2021 (пересчитано, деконсолидация Игр)</t>
  </si>
  <si>
    <t>9 мес. 2022 (пересчитано, деконсолидация Игр)</t>
  </si>
  <si>
    <t>9m 2022 (restated,deconsolidation of the Games)</t>
  </si>
  <si>
    <t>9m 2021 (restated,deconsolidation of the Games)</t>
  </si>
  <si>
    <t>Q3 2021 (restated,deconsolidation of the Games)</t>
  </si>
  <si>
    <t>2кв 2022 (пересчитано с учетом опционов)</t>
  </si>
  <si>
    <t>3кв 2022 (пересчитано с учетом опционов)</t>
  </si>
  <si>
    <t>4кв 2022 (пересчитано с учетом опционов)</t>
  </si>
  <si>
    <t>1кв 2022 (пересчитано с учетом опционов)</t>
  </si>
  <si>
    <t>Q1 2022 (restated with options)</t>
  </si>
  <si>
    <t>Q2 2022 (restated with options)</t>
  </si>
  <si>
    <t>Q3 2022 (restated with options)</t>
  </si>
  <si>
    <t>Q4 2022 (restated with options)</t>
  </si>
  <si>
    <t>Financial liabilities at fair value through profit or loss</t>
  </si>
  <si>
    <t>Финансовые обязательства, оцениваемые по справедливой стоимости через прибыль или убыток</t>
  </si>
  <si>
    <t>Результаты сегментов</t>
  </si>
  <si>
    <t>3кв 2022 (деконсолидация Игр)</t>
  </si>
  <si>
    <t>Q3 2022 (deconsolidation of the Games)</t>
  </si>
  <si>
    <t>Социальные сети и контентные сервисы</t>
  </si>
  <si>
    <t>Social networks &amp; content services</t>
  </si>
  <si>
    <t>VK Tech</t>
  </si>
  <si>
    <t>Технологии для бизнеса</t>
  </si>
  <si>
    <t>Новые бизнес направления</t>
  </si>
  <si>
    <t>New business lines</t>
  </si>
  <si>
    <t>Elimination of intragroup transactions</t>
  </si>
  <si>
    <t>Loss on fair value remeasurement of assets held for sale</t>
  </si>
  <si>
    <t>Убыток от переоценки активов, предназначенных для продажи</t>
  </si>
  <si>
    <t>Net profit/(loss) from discontinued operations</t>
  </si>
  <si>
    <t>Чистая прибыль/(убыток) по прекращенной деятельности</t>
  </si>
  <si>
    <t xml:space="preserve">Net loss, attributable to: </t>
  </si>
  <si>
    <t>Чистый убыток приходящийся на:</t>
  </si>
  <si>
    <t>Total comprehensive loss, net of tax, attributable to:</t>
  </si>
  <si>
    <t>Итого совокупный убыток, за вычетом налогов, приходящийся на:</t>
  </si>
  <si>
    <t>Effect of translation to presentation currency of Group’s joint ventures</t>
  </si>
  <si>
    <t>Exchange difference on translation of foreign operations</t>
  </si>
  <si>
    <t>Эффект от курсовых разниц при пересчете операций зарубежных совместных предприятий</t>
  </si>
  <si>
    <t>Эффект от курсовых разниц при пересчете операций зарубежных организаций</t>
  </si>
  <si>
    <t>Total other comprehensive loss net of tax effect of 0</t>
  </si>
  <si>
    <t>Total other comprehensive loss that may be reclassified to profit or loss 
in subsequent periods</t>
  </si>
  <si>
    <t>Итого прочий совокупный доход за вычетом влияния налога на прибыль в сумме 0</t>
  </si>
  <si>
    <t>Net loss</t>
  </si>
  <si>
    <t>Чистый убыток</t>
  </si>
  <si>
    <t>Accounts receivable from the sale of a subsidiary</t>
  </si>
  <si>
    <r>
      <t xml:space="preserve">Cash paid for property and equipment from </t>
    </r>
    <r>
      <rPr>
        <sz val="8"/>
        <rFont val="VK Sans Display"/>
        <family val="3"/>
      </rPr>
      <t>continuing operations</t>
    </r>
  </si>
  <si>
    <r>
      <t xml:space="preserve">Cash paid for intangible assets from </t>
    </r>
    <r>
      <rPr>
        <sz val="8"/>
        <rFont val="VK Sans Display"/>
        <family val="3"/>
      </rPr>
      <t>continuing operations</t>
    </r>
  </si>
  <si>
    <r>
      <t xml:space="preserve">Cash paid for property and equipment from </t>
    </r>
    <r>
      <rPr>
        <sz val="8"/>
        <rFont val="VK Sans Display"/>
        <family val="3"/>
      </rPr>
      <t>discontinued operations</t>
    </r>
  </si>
  <si>
    <r>
      <t xml:space="preserve">Cash paid for intangible assets from </t>
    </r>
    <r>
      <rPr>
        <sz val="8"/>
        <rFont val="VK Sans Display"/>
        <family val="3"/>
      </rPr>
      <t>discontinued operations</t>
    </r>
  </si>
  <si>
    <r>
      <t xml:space="preserve">Денежные средства, уплаченные за основные средства, по продолжающейся </t>
    </r>
    <r>
      <rPr>
        <sz val="8"/>
        <rFont val="Times New Roman"/>
        <family val="1"/>
        <charset val="204"/>
      </rPr>
      <t>  </t>
    </r>
    <r>
      <rPr>
        <sz val="7.5"/>
        <color rgb="FF000000"/>
        <rFont val="VK Sans Display"/>
        <family val="3"/>
      </rPr>
      <t>деятельности</t>
    </r>
  </si>
  <si>
    <t>Денежные средства, уплаченные за нематериальные активы, по продолжающейся деятельности</t>
  </si>
  <si>
    <t>Денежные средства, уплаченные за основные средства, по прекращенной деятельности</t>
  </si>
  <si>
    <t>Денежные средства, уплаченные за нематериальные активы, по прекращенной деятельности</t>
  </si>
  <si>
    <t>Payment of lease liabilities</t>
  </si>
  <si>
    <t>Group adjusted EBITDA</t>
  </si>
  <si>
    <t>Net (loss)/gain on financial assets and liabilities at fair value through profit or loss</t>
  </si>
  <si>
    <t>Impairment of equity accounted associates and joint ventures</t>
  </si>
  <si>
    <t>Loss on remeasurement of assets held for sale</t>
  </si>
  <si>
    <t>Gain on remeasurement of previously held interest in joint ventures and equity accounted associate</t>
  </si>
  <si>
    <r>
      <t xml:space="preserve">Expected credit loss allowance on </t>
    </r>
    <r>
      <rPr>
        <sz val="8"/>
        <rFont val="VK Sans Display"/>
        <family val="3"/>
      </rPr>
      <t>restricted cash</t>
    </r>
  </si>
  <si>
    <t>Income tax expense</t>
  </si>
  <si>
    <t>Net profit from discontinued operations</t>
  </si>
  <si>
    <t>Other comprehensive income</t>
  </si>
  <si>
    <t>Consolidated loss after income tax expense under IFRS</t>
  </si>
  <si>
    <t>Скорректированный показатель EBITDA Группы</t>
  </si>
  <si>
    <t>Прочие внереализационные расходы</t>
  </si>
  <si>
    <t>Прибыль от продажи дочерних компаний</t>
  </si>
  <si>
    <t>Прибыль от переоценки ранее принадлежащих долей участия в совместных предприятиях и ассоциированных организациях</t>
  </si>
  <si>
    <t>Расходы по налогу на прибыль</t>
  </si>
  <si>
    <t>Чистая прибыль по прекращенной деятельности</t>
  </si>
  <si>
    <t>Прочий совокупный доход</t>
  </si>
  <si>
    <t>Итого совокупный убыток по МСФО, за вычетом налога на прибыль</t>
  </si>
  <si>
    <t>Представление информации:</t>
  </si>
  <si>
    <t>Presentation of information:</t>
  </si>
  <si>
    <t>Note: As of September 30, 2022, the Group completed the allocation of the acquisition price of Skilfactory. As a result, the balance sheet was restated as of December 31, 2021</t>
  </si>
  <si>
    <t>Примечание: По состоянию на 30 сентября 2022 года Группа завершила распределение цены приобретения «Скилфэктори» В результате чего был пересмотрен баланс на 31.12.2021</t>
  </si>
  <si>
    <t>Прибыль до налогообложения, прекращенная деятельность</t>
  </si>
  <si>
    <t>Profit before income tax, discontinued operations</t>
  </si>
  <si>
    <t>В связи с выбытием игрового сегмента MY. GAMES, в консолидированном отчете о совокупном доходе результаты по данной деятельности представлены отдельной строкой "Чистая прибыль по прекращенной деятельности" до момента выбытия.</t>
  </si>
  <si>
    <t>Due to the retirement of the MY.GAMES segment, in the consolidated statement of comprehensive income, the results of this activity are presented in a separate line "Profit from discontinued operations" until disposal.</t>
  </si>
  <si>
    <t>Taking into account the substantial business transformation and in order to enhance the quality and transparency of the Group's financial reporting, in 2022 VK has adjusted the provision of key segmental financial information in accordance with the current asset composition.
1. In addition to IFRS-based disclosure, we have reported adjusted metrics, which are used in the management decision making process, with a clear transition between IFRS-based results and adjusted metrics to be provided, including within segmental disclosure.
Revenue in Segments Performance corresponds with revenue according to IFRS. To supplement the financial information prepared and presented in accordance with IFRS, we have presented the following non-IFRS financial measures: Adjusted EBITDA.
In previous periods, adjusted EBITDA included adjustments related to deferred revenue and barter revenue. Due to the new presentation of segments in accordance with IFRS, starting from Q 4 2022 these adjustments were excluded .
2. Starting from 2022 year the Group has changed its approach to allocation of corporate services expenses. The Group has analyzed the functionality of key services and defined appropriate approaches to allocate expenses of each service. Previously the Group applied a single approach in allocation of all corporate services expenses, based on the share of each segment in direct costs.
Certain corporate expenses are considered non-allocated items: now allocations exclude services that are mostly related to general group issues, as well as expenses that cannot be tied to a particular business unit, such as Public Relations, Investor Relations, Government Relations, and certain other services. 
3. We have changed the structure and names of the operating segments to reflect the strategy and principles of business management, as well as to increase the transparency of the Group's financial statements:
3.1. The “Communications and Social” segment has been renamed into “Social networks &amp; content services” to reflect the increasing emphasis on media and content projects, launches of new internal business functions for media strategy and influencer activity, and the acquisition of Zen. Given the similar nature of activities and business drivers, such projects as VK Calls, VK Clips and VK Videos have become part of this segment. Previously, they were in the «New Initiatives» segment.
3.2. Given VK's increasing emphasis on providing technologies for business and their growing revenue share, a number of B2B services developed internally under the VK Tech brand was separated from the “New Initiatives” to a standalone “VK Tech” segment.
3.3. The “New Initiatives” segment was reorganized into “New business lines” It represents recent launches or acquisitions, as well as assets that are not significant as standalone assets when analyzing VK's business activities.
3.4. The "Games" segment. The segment and its performance figures were excluded from financial statements for 2022 according to the IFRS 5 requirements due to the sale of the asset.
Comparative period numbers for each segment have also been restated in line with the current allocation approach for comparability purposes.</t>
  </si>
  <si>
    <t>Note: As of September 30, 2021, we reassessed the probability of successfully completing the Payments and Financial Services JVs deal in its current structure as agreed in February 2021 as not highly probable. Hence, we ceased to classify assets and liabilities related to Money.Mail.Ru, VK Pay and InPlat as held for sale. The previous quarters’ numbers were adjusted accordingly.</t>
  </si>
  <si>
    <t>** Since Q3 2022, due to the disposal of the gaming segment, the result of the disposal holding is shown in the line "Net profit / (loss) from discontinued operations"</t>
  </si>
  <si>
    <t>С учетом значительной трансформации бизнеса и с целью повышения качества и прозрачности финансовой отчетности Группы, в 2022 VK привела в соответствие с имеющимися активами предоставление обобщенной финансовой информации по сегментам. 
1. Помимо раскрытия информации в соответствии с требованиями МСФО, мы представили скорректированные показатели, которые используются в процессе принятия управленческих решений, обеспечив при этом четкое разграничение результатов деятельности по МСФО и скорректированных показателей, в том числе в рамках раскрытия информации по сегментам. 
Показатели выручки, отраженные в составе результатов деятельности по сегментам, соответствуют показателям выручки по МСФО. Мы дополнили финансовую информацию, подготовка и представление которой осуществляется в соответствии с МСФО, следующим финансовым показателем, не предусмотренными МСФО: скорректированный показатель EBITDA. 
В предыдущих периодах показатель скорректированная EBITDA учитывал корректировки, связанные с отложенной выручкой и бартерной выручкой. В связи с новым представлением сегментов в соответствии с МСФО начиная с четвертого квартала 2022 года данные корректировки были исключены.                                                                
2. Начиная с 2022 года Группа изменила подход к распределению затрат на корпоративные сервисы. Группа проанализировала функционал ключевых сервисов и определила надлежащие подходы к распределению затрат по каждому сервису. Ранее Группа применяла единый подход к распределению затрат по всем корпоративным сервисам, исходя из доли каждого сегмента в прямых затратах.
Отдельные виды корпоративных расходов не подлежат распределению, поэтому мы исключили универсальные групповые сервисы и расходы, которые не относятся к какому-либо определенному бизнес-подразделению, например, к подразделениям, занимающимся поддержанием связей с общественностью, организацией работы с инвесторами и государственными органами, а также некоторые другие сервисы. 
3. Мы изменили структуру и названия операционных сегментов, чтобы отразить стратегию и принципы управления бизнесом, а также повысить прозрачность финансовой отчетности Группы:
3.1. Сегмент «Социальные сети и коммуникационные сервисы» был переформирован в Сегмент «Социальные сети и контентные сервисы» с учетом растущего фокуса VK на медийно контентных проектах, запуска новых внутренних бизнес функций по медиастратегии и работе с инфлюенсерами а также приобретения Дзена. С учетом схожего характера деятельности и бизнес драйверов, такие проекты как VK Звонки, VK Клипы и VK Видео стали частью данного сегмента. Ранее они находились в сегменте «Новые Инициативы».
3.2. С учетом растущего фокуса VK на предоставлении технологий для бизнеса и роста их доли в выручке Группы, различные B2B сервисы, которые развиваются внутри под брендом VK Tech были выделены в отдельный сегмент "Технологии для бизнеса". Ранее они были частью сегмента «Новые инициативы».
3.3 Сегмент «Новые инициативы» был переформирован в «Новые бизнес направления». Он представляет недавние запуски или приобретения, а также активы, которые по отдельности не являются существенными при анализе деятельности VK.
3.4. Сегмент "Игры". Сегмент и его показатели были исключены из отчетности за 2022 год согласно требованиям МСФО 5 по причине его продажи.                                                                                                                                                                                                                                                Показатели по каждому сегменту за сравнительный период также были пересчитаны с учетом вышеперечисленных изменений для целей сопоставимости.</t>
  </si>
  <si>
    <t>EdTech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</si>
</sst>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 #,##0.00_-;_-* &quot;-&quot;??_-;_-@_-"/>
    <numFmt numFmtId="166" formatCode="0.0%"/>
    <numFmt numFmtId="167" formatCode="###,000"/>
    <numFmt numFmtId="168" formatCode="#,##0;\(#,##0\);\-"/>
    <numFmt numFmtId="169" formatCode="_-* #,##0_-;\-* #,##0_-;_-* &quot;-&quot;??_-;_-@_-"/>
  </numFmts>
  <fonts count="48" x14ac:knownFonts="1">
    <font>
      <sz val="11"/>
      <color theme="1"/>
      <name val="SF Pro Text Light"/>
      <family val="2"/>
      <charset val="204"/>
      <scheme val="minor"/>
    </font>
    <font>
      <sz val="11"/>
      <color theme="1"/>
      <name val="SF Pro Text Light"/>
      <family val="2"/>
      <scheme val="minor"/>
    </font>
    <font>
      <sz val="11"/>
      <color theme="1"/>
      <name val="SF Pro Text Light"/>
      <family val="2"/>
      <charset val="204"/>
      <scheme val="minor"/>
    </font>
    <font>
      <sz val="10"/>
      <color theme="1"/>
      <name val="Arial"/>
      <family val="2"/>
      <charset val="204"/>
    </font>
    <font>
      <b/>
      <sz val="10"/>
      <color theme="1"/>
      <name val="Arial"/>
      <family val="2"/>
      <charset val="204"/>
    </font>
    <font>
      <i/>
      <sz val="10"/>
      <color theme="1"/>
      <name val="Arial"/>
      <family val="2"/>
      <charset val="204"/>
    </font>
    <font>
      <sz val="10"/>
      <color rgb="FF000000"/>
      <name val="Arial"/>
      <family val="2"/>
      <charset val="204"/>
    </font>
    <font>
      <b/>
      <sz val="10"/>
      <color rgb="FF000000"/>
      <name val="Arial"/>
      <family val="2"/>
      <charset val="204"/>
    </font>
    <font>
      <i/>
      <sz val="10"/>
      <color rgb="FF000000"/>
      <name val="Arial"/>
      <family val="2"/>
      <charset val="204"/>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u/>
      <sz val="11"/>
      <color theme="10"/>
      <name val="SF Pro Text Light"/>
      <family val="2"/>
      <charset val="204"/>
      <scheme val="minor"/>
    </font>
    <font>
      <i/>
      <u/>
      <sz val="10"/>
      <color theme="10"/>
      <name val="Arial"/>
      <family val="2"/>
      <charset val="204"/>
    </font>
    <font>
      <b/>
      <u/>
      <sz val="12"/>
      <color theme="1"/>
      <name val="Arial"/>
      <family val="2"/>
      <charset val="204"/>
    </font>
    <font>
      <b/>
      <sz val="10"/>
      <color theme="0"/>
      <name val="Arial"/>
      <family val="2"/>
      <charset val="204"/>
    </font>
    <font>
      <b/>
      <sz val="10"/>
      <color rgb="FFFF0000"/>
      <name val="Arial"/>
      <family val="2"/>
      <charset val="204"/>
    </font>
    <font>
      <sz val="10"/>
      <color theme="1"/>
      <name val="SF Pro Text Light"/>
      <family val="2"/>
      <charset val="204"/>
      <scheme val="minor"/>
    </font>
    <font>
      <sz val="10"/>
      <color theme="0" tint="-0.499984740745262"/>
      <name val="Arial"/>
      <family val="2"/>
      <charset val="204"/>
    </font>
    <font>
      <sz val="10"/>
      <name val="Arial"/>
      <family val="2"/>
      <charset val="204"/>
    </font>
    <font>
      <sz val="12"/>
      <color theme="1"/>
      <name val="Arial"/>
      <family val="2"/>
      <charset val="204"/>
    </font>
    <font>
      <sz val="12"/>
      <color rgb="FFFF0000"/>
      <name val="Arial"/>
      <family val="2"/>
      <charset val="204"/>
    </font>
    <font>
      <b/>
      <i/>
      <sz val="10"/>
      <color theme="1" tint="0.249977111117893"/>
      <name val="Arial"/>
      <family val="2"/>
      <charset val="204"/>
    </font>
    <font>
      <b/>
      <sz val="10"/>
      <name val="Arial"/>
      <family val="2"/>
      <charset val="204"/>
    </font>
    <font>
      <sz val="12"/>
      <color theme="4"/>
      <name val="Arial"/>
      <family val="2"/>
      <charset val="204"/>
    </font>
    <font>
      <sz val="12"/>
      <color theme="0"/>
      <name val="Arial"/>
      <family val="2"/>
      <charset val="204"/>
    </font>
    <font>
      <sz val="10"/>
      <color rgb="FFFF0000"/>
      <name val="Arial"/>
      <family val="2"/>
      <charset val="204"/>
    </font>
    <font>
      <i/>
      <sz val="10"/>
      <name val="Arial"/>
      <family val="2"/>
      <charset val="204"/>
    </font>
    <font>
      <b/>
      <i/>
      <sz val="10"/>
      <name val="Arial"/>
      <family val="2"/>
      <charset val="204"/>
    </font>
    <font>
      <sz val="9"/>
      <color theme="1"/>
      <name val="Verdana"/>
      <family val="2"/>
      <charset val="204"/>
    </font>
    <font>
      <b/>
      <i/>
      <sz val="10"/>
      <color rgb="FF000000"/>
      <name val="Arial"/>
      <family val="2"/>
      <charset val="204"/>
    </font>
    <font>
      <sz val="9"/>
      <color rgb="FF000000"/>
      <name val="Arial"/>
      <family val="2"/>
      <charset val="204"/>
    </font>
    <font>
      <sz val="8"/>
      <name val="VK Sans Display"/>
      <family val="3"/>
    </font>
    <font>
      <sz val="7.5"/>
      <color rgb="FF000000"/>
      <name val="VK Sans Display"/>
      <family val="3"/>
    </font>
    <font>
      <sz val="8"/>
      <name val="Times New Roman"/>
      <family val="1"/>
      <charset val="204"/>
    </font>
    <font>
      <sz val="8"/>
      <color theme="1"/>
      <name val="Times New Roman"/>
      <family val="1"/>
      <charset val="204"/>
    </font>
    <font>
      <u/>
      <sz val="11"/>
      <color theme="10"/>
      <name val="Arial"/>
      <family val="2"/>
      <charset val="204"/>
    </font>
    <font>
      <sz val="11"/>
      <color theme="1"/>
      <name val="Arial"/>
      <family val="2"/>
      <charset val="204"/>
    </font>
    <font>
      <b/>
      <sz val="11"/>
      <color theme="1"/>
      <name val="Arial"/>
      <family val="2"/>
      <charset val="204"/>
    </font>
  </fonts>
  <fills count="27">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003D80"/>
        <bgColor indexed="64"/>
      </patternFill>
    </fill>
    <fill>
      <patternFill patternType="solid">
        <fgColor rgb="FFCCE4FF"/>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1">
    <xf numFmtId="0" fontId="0" fillId="0" borderId="0"/>
    <xf numFmtId="165" fontId="2" fillId="0" borderId="0" applyFont="0" applyFill="0" applyBorder="0" applyAlignment="0" applyProtection="0"/>
    <xf numFmtId="9" fontId="2" fillId="0" borderId="0" applyFont="0" applyFill="0" applyBorder="0" applyAlignment="0" applyProtection="0"/>
    <xf numFmtId="0" fontId="9" fillId="2" borderId="4" applyNumberFormat="0" applyAlignment="0" applyProtection="0">
      <alignment horizontal="left" vertical="center" indent="1"/>
    </xf>
    <xf numFmtId="167" fontId="10" fillId="0" borderId="5" applyNumberFormat="0" applyProtection="0">
      <alignment horizontal="right" vertical="center"/>
    </xf>
    <xf numFmtId="167" fontId="9" fillId="0" borderId="6" applyNumberFormat="0" applyProtection="0">
      <alignment horizontal="right" vertical="center"/>
    </xf>
    <xf numFmtId="0" fontId="11" fillId="3" borderId="6" applyNumberFormat="0" applyAlignment="0" applyProtection="0">
      <alignment horizontal="left" vertical="center" indent="1"/>
    </xf>
    <xf numFmtId="0" fontId="11" fillId="4" borderId="6" applyNumberFormat="0" applyAlignment="0" applyProtection="0">
      <alignment horizontal="left" vertical="center" indent="1"/>
    </xf>
    <xf numFmtId="167" fontId="10" fillId="5" borderId="5" applyNumberFormat="0" applyBorder="0" applyProtection="0">
      <alignment horizontal="right" vertical="center"/>
    </xf>
    <xf numFmtId="0" fontId="11" fillId="3" borderId="6" applyNumberFormat="0" applyAlignment="0" applyProtection="0">
      <alignment horizontal="left" vertical="center" indent="1"/>
    </xf>
    <xf numFmtId="167" fontId="9" fillId="4" borderId="6" applyNumberFormat="0" applyProtection="0">
      <alignment horizontal="right" vertical="center"/>
    </xf>
    <xf numFmtId="167" fontId="9" fillId="5" borderId="6" applyNumberFormat="0" applyBorder="0" applyProtection="0">
      <alignment horizontal="right" vertical="center"/>
    </xf>
    <xf numFmtId="167" fontId="12" fillId="6" borderId="7" applyNumberFormat="0" applyBorder="0" applyAlignment="0" applyProtection="0">
      <alignment horizontal="right" vertical="center" indent="1"/>
    </xf>
    <xf numFmtId="167" fontId="13" fillId="7" borderId="7" applyNumberFormat="0" applyBorder="0" applyAlignment="0" applyProtection="0">
      <alignment horizontal="right" vertical="center" indent="1"/>
    </xf>
    <xf numFmtId="167" fontId="13" fillId="8" borderId="7" applyNumberFormat="0" applyBorder="0" applyAlignment="0" applyProtection="0">
      <alignment horizontal="right" vertical="center" indent="1"/>
    </xf>
    <xf numFmtId="167" fontId="14" fillId="9" borderId="7" applyNumberFormat="0" applyBorder="0" applyAlignment="0" applyProtection="0">
      <alignment horizontal="right" vertical="center" indent="1"/>
    </xf>
    <xf numFmtId="167" fontId="14" fillId="10" borderId="7" applyNumberFormat="0" applyBorder="0" applyAlignment="0" applyProtection="0">
      <alignment horizontal="right" vertical="center" indent="1"/>
    </xf>
    <xf numFmtId="167" fontId="14" fillId="11" borderId="7" applyNumberFormat="0" applyBorder="0" applyAlignment="0" applyProtection="0">
      <alignment horizontal="right" vertical="center" indent="1"/>
    </xf>
    <xf numFmtId="167" fontId="15" fillId="12" borderId="7" applyNumberFormat="0" applyBorder="0" applyAlignment="0" applyProtection="0">
      <alignment horizontal="right" vertical="center" indent="1"/>
    </xf>
    <xf numFmtId="167" fontId="15" fillId="13" borderId="7" applyNumberFormat="0" applyBorder="0" applyAlignment="0" applyProtection="0">
      <alignment horizontal="right" vertical="center" indent="1"/>
    </xf>
    <xf numFmtId="167" fontId="15" fillId="14" borderId="7" applyNumberFormat="0" applyBorder="0" applyAlignment="0" applyProtection="0">
      <alignment horizontal="right" vertical="center" indent="1"/>
    </xf>
    <xf numFmtId="0" fontId="16" fillId="0" borderId="4" applyNumberFormat="0" applyFont="0" applyFill="0" applyAlignment="0" applyProtection="0"/>
    <xf numFmtId="167" fontId="10" fillId="15" borderId="4" applyNumberFormat="0" applyAlignment="0" applyProtection="0">
      <alignment horizontal="left" vertical="center" indent="1"/>
    </xf>
    <xf numFmtId="0" fontId="9" fillId="2" borderId="6" applyNumberFormat="0" applyAlignment="0" applyProtection="0">
      <alignment horizontal="left" vertical="center" indent="1"/>
    </xf>
    <xf numFmtId="0" fontId="11" fillId="16" borderId="4" applyNumberFormat="0" applyAlignment="0" applyProtection="0">
      <alignment horizontal="left" vertical="center" indent="1"/>
    </xf>
    <xf numFmtId="0" fontId="11" fillId="17" borderId="4" applyNumberFormat="0" applyAlignment="0" applyProtection="0">
      <alignment horizontal="left" vertical="center" indent="1"/>
    </xf>
    <xf numFmtId="0" fontId="11" fillId="18" borderId="4" applyNumberFormat="0" applyAlignment="0" applyProtection="0">
      <alignment horizontal="left" vertical="center" indent="1"/>
    </xf>
    <xf numFmtId="0" fontId="11" fillId="5" borderId="4" applyNumberFormat="0" applyAlignment="0" applyProtection="0">
      <alignment horizontal="left" vertical="center" indent="1"/>
    </xf>
    <xf numFmtId="0" fontId="11" fillId="4" borderId="6" applyNumberFormat="0" applyAlignment="0" applyProtection="0">
      <alignment horizontal="left" vertical="center" indent="1"/>
    </xf>
    <xf numFmtId="0" fontId="17" fillId="0" borderId="8" applyNumberFormat="0" applyFill="0" applyBorder="0" applyAlignment="0" applyProtection="0"/>
    <xf numFmtId="0" fontId="18" fillId="0" borderId="8" applyNumberFormat="0" applyBorder="0" applyAlignment="0" applyProtection="0"/>
    <xf numFmtId="0" fontId="17" fillId="3" borderId="6" applyNumberFormat="0" applyAlignment="0" applyProtection="0">
      <alignment horizontal="left" vertical="center" indent="1"/>
    </xf>
    <xf numFmtId="0" fontId="17" fillId="3" borderId="6" applyNumberFormat="0" applyAlignment="0" applyProtection="0">
      <alignment horizontal="left" vertical="center" indent="1"/>
    </xf>
    <xf numFmtId="0" fontId="17" fillId="4" borderId="6" applyNumberFormat="0" applyAlignment="0" applyProtection="0">
      <alignment horizontal="left" vertical="center" indent="1"/>
    </xf>
    <xf numFmtId="167" fontId="19" fillId="4" borderId="6" applyNumberFormat="0" applyProtection="0">
      <alignment horizontal="right" vertical="center"/>
    </xf>
    <xf numFmtId="167" fontId="20" fillId="5" borderId="5" applyNumberFormat="0" applyBorder="0" applyProtection="0">
      <alignment horizontal="right" vertical="center"/>
    </xf>
    <xf numFmtId="167" fontId="19" fillId="5" borderId="6" applyNumberFormat="0" applyBorder="0" applyProtection="0">
      <alignment horizontal="right" vertical="center"/>
    </xf>
    <xf numFmtId="167" fontId="10" fillId="0" borderId="5" applyNumberFormat="0" applyFill="0" applyBorder="0" applyAlignment="0" applyProtection="0">
      <alignment horizontal="right" vertical="center"/>
    </xf>
    <xf numFmtId="167" fontId="10" fillId="0" borderId="5" applyNumberFormat="0" applyFill="0" applyBorder="0" applyAlignment="0" applyProtection="0">
      <alignment horizontal="right" vertical="center"/>
    </xf>
    <xf numFmtId="0" fontId="21" fillId="0" borderId="0" applyNumberFormat="0" applyFill="0" applyBorder="0" applyAlignment="0" applyProtection="0"/>
    <xf numFmtId="0" fontId="1" fillId="0" borderId="0"/>
  </cellStyleXfs>
  <cellXfs count="219">
    <xf numFmtId="0" fontId="0" fillId="0" borderId="0" xfId="0"/>
    <xf numFmtId="0" fontId="3" fillId="0" borderId="0" xfId="0" applyFont="1"/>
    <xf numFmtId="0" fontId="4" fillId="0" borderId="0" xfId="0" applyFont="1"/>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3" fillId="0" borderId="0" xfId="0" applyFont="1" applyAlignment="1">
      <alignment wrapText="1"/>
    </xf>
    <xf numFmtId="166" fontId="5" fillId="0" borderId="0" xfId="0" applyNumberFormat="1" applyFont="1" applyAlignment="1">
      <alignment horizontal="left" vertical="center" wrapText="1"/>
    </xf>
    <xf numFmtId="0" fontId="6" fillId="0" borderId="0" xfId="0" applyFont="1" applyAlignment="1">
      <alignment vertical="center" wrapText="1"/>
    </xf>
    <xf numFmtId="0" fontId="6" fillId="0" borderId="3" xfId="0" applyFont="1" applyBorder="1" applyAlignment="1">
      <alignment vertical="center" wrapText="1"/>
    </xf>
    <xf numFmtId="168" fontId="6" fillId="0" borderId="0" xfId="0" applyNumberFormat="1" applyFont="1" applyAlignment="1">
      <alignment horizontal="right" vertical="center"/>
    </xf>
    <xf numFmtId="168" fontId="3" fillId="0" borderId="0" xfId="0" applyNumberFormat="1" applyFont="1" applyAlignment="1">
      <alignment horizontal="left" vertical="center" wrapText="1"/>
    </xf>
    <xf numFmtId="168" fontId="3" fillId="0" borderId="0" xfId="0" applyNumberFormat="1" applyFont="1" applyAlignment="1">
      <alignment vertical="center"/>
    </xf>
    <xf numFmtId="168" fontId="7" fillId="0" borderId="0" xfId="0" applyNumberFormat="1" applyFont="1" applyAlignment="1">
      <alignment vertical="center" wrapText="1"/>
    </xf>
    <xf numFmtId="0" fontId="7" fillId="0" borderId="0" xfId="0" applyFont="1" applyAlignment="1">
      <alignment vertical="center"/>
    </xf>
    <xf numFmtId="0" fontId="7" fillId="0" borderId="3" xfId="0" applyFont="1" applyBorder="1" applyAlignment="1">
      <alignment vertical="center"/>
    </xf>
    <xf numFmtId="0" fontId="22" fillId="0" borderId="0" xfId="39" applyFont="1"/>
    <xf numFmtId="168" fontId="7" fillId="0" borderId="2" xfId="0" applyNumberFormat="1" applyFont="1" applyBorder="1" applyAlignment="1">
      <alignment horizontal="right" vertical="center"/>
    </xf>
    <xf numFmtId="168" fontId="6" fillId="19" borderId="0" xfId="0" applyNumberFormat="1" applyFont="1" applyFill="1" applyAlignment="1">
      <alignment horizontal="right" vertical="center"/>
    </xf>
    <xf numFmtId="0" fontId="24" fillId="20" borderId="0" xfId="0" applyFont="1" applyFill="1" applyAlignment="1">
      <alignment wrapText="1"/>
    </xf>
    <xf numFmtId="168" fontId="7" fillId="19" borderId="2" xfId="0" applyNumberFormat="1" applyFont="1" applyFill="1" applyBorder="1" applyAlignment="1">
      <alignment horizontal="right" vertical="center"/>
    </xf>
    <xf numFmtId="0" fontId="7" fillId="21" borderId="0" xfId="0" applyFont="1" applyFill="1" applyAlignment="1">
      <alignment vertical="center" wrapText="1"/>
    </xf>
    <xf numFmtId="168" fontId="3" fillId="21" borderId="0" xfId="0" applyNumberFormat="1" applyFont="1" applyFill="1" applyAlignment="1">
      <alignment vertical="center"/>
    </xf>
    <xf numFmtId="0" fontId="7" fillId="21" borderId="0" xfId="0" applyFont="1" applyFill="1" applyAlignment="1">
      <alignment vertical="center"/>
    </xf>
    <xf numFmtId="168" fontId="6" fillId="21" borderId="0" xfId="0" applyNumberFormat="1" applyFont="1" applyFill="1" applyAlignment="1">
      <alignment horizontal="right" vertical="center"/>
    </xf>
    <xf numFmtId="168" fontId="3" fillId="0" borderId="0" xfId="0" applyNumberFormat="1" applyFont="1" applyAlignment="1">
      <alignment horizontal="right" vertical="center" wrapText="1"/>
    </xf>
    <xf numFmtId="0" fontId="7" fillId="0" borderId="2" xfId="0" applyFont="1" applyBorder="1" applyAlignment="1">
      <alignment vertical="center" wrapText="1"/>
    </xf>
    <xf numFmtId="168" fontId="6" fillId="21" borderId="0" xfId="0" applyNumberFormat="1" applyFont="1" applyFill="1" applyAlignment="1">
      <alignment vertical="center"/>
    </xf>
    <xf numFmtId="168" fontId="3" fillId="21" borderId="0" xfId="0" applyNumberFormat="1" applyFont="1" applyFill="1" applyAlignment="1">
      <alignment horizontal="right" vertical="center"/>
    </xf>
    <xf numFmtId="0" fontId="7" fillId="0" borderId="9" xfId="0" applyFont="1" applyBorder="1" applyAlignment="1">
      <alignment vertical="center" wrapText="1"/>
    </xf>
    <xf numFmtId="168" fontId="7" fillId="0" borderId="9" xfId="0" applyNumberFormat="1" applyFont="1" applyBorder="1" applyAlignment="1">
      <alignment horizontal="right" vertical="center"/>
    </xf>
    <xf numFmtId="0" fontId="7" fillId="0" borderId="10" xfId="0" applyFont="1" applyBorder="1" applyAlignment="1">
      <alignment vertical="center" wrapText="1"/>
    </xf>
    <xf numFmtId="168" fontId="7" fillId="0" borderId="10" xfId="0" applyNumberFormat="1" applyFont="1" applyBorder="1" applyAlignment="1">
      <alignment horizontal="right" vertical="center"/>
    </xf>
    <xf numFmtId="168" fontId="6" fillId="0" borderId="0" xfId="0" applyNumberFormat="1" applyFont="1" applyFill="1" applyAlignment="1">
      <alignment horizontal="right" vertical="center"/>
    </xf>
    <xf numFmtId="0" fontId="3" fillId="0" borderId="0" xfId="0" applyFont="1" applyFill="1"/>
    <xf numFmtId="168" fontId="3" fillId="0" borderId="0" xfId="0" applyNumberFormat="1" applyFont="1" applyFill="1" applyAlignment="1">
      <alignment horizontal="right" vertical="center" wrapText="1"/>
    </xf>
    <xf numFmtId="168" fontId="3" fillId="19" borderId="0" xfId="0" applyNumberFormat="1" applyFont="1" applyFill="1" applyAlignment="1">
      <alignment horizontal="right" vertical="center" wrapText="1"/>
    </xf>
    <xf numFmtId="168" fontId="7" fillId="19" borderId="9" xfId="0" applyNumberFormat="1" applyFont="1" applyFill="1" applyBorder="1" applyAlignment="1">
      <alignment horizontal="right" vertical="center"/>
    </xf>
    <xf numFmtId="168" fontId="7" fillId="19" borderId="10" xfId="0" applyNumberFormat="1" applyFont="1" applyFill="1" applyBorder="1" applyAlignment="1">
      <alignment horizontal="right" vertical="center"/>
    </xf>
    <xf numFmtId="0" fontId="3" fillId="0" borderId="0" xfId="0" applyFont="1" applyFill="1" applyAlignment="1">
      <alignment vertical="center"/>
    </xf>
    <xf numFmtId="0" fontId="24" fillId="20" borderId="0" xfId="0" applyFont="1" applyFill="1" applyAlignment="1">
      <alignment horizontal="center" vertical="center"/>
    </xf>
    <xf numFmtId="3" fontId="7" fillId="0" borderId="2" xfId="0"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64" fontId="3" fillId="0" borderId="0" xfId="0" applyNumberFormat="1" applyFont="1" applyFill="1" applyBorder="1" applyAlignment="1">
      <alignment vertical="center"/>
    </xf>
    <xf numFmtId="168" fontId="7" fillId="0" borderId="0" xfId="0" applyNumberFormat="1" applyFont="1" applyBorder="1" applyAlignment="1">
      <alignment horizontal="right" vertical="center"/>
    </xf>
    <xf numFmtId="0" fontId="7" fillId="0" borderId="1" xfId="0" applyFont="1" applyBorder="1" applyAlignment="1">
      <alignment wrapText="1"/>
    </xf>
    <xf numFmtId="0" fontId="7" fillId="21" borderId="12" xfId="0" applyFont="1" applyFill="1" applyBorder="1"/>
    <xf numFmtId="168" fontId="7" fillId="21" borderId="12" xfId="0" applyNumberFormat="1" applyFont="1" applyFill="1" applyBorder="1" applyAlignment="1">
      <alignment horizontal="right" vertical="center"/>
    </xf>
    <xf numFmtId="0" fontId="25" fillId="0" borderId="0" xfId="0" applyFont="1" applyAlignment="1">
      <alignment vertical="center"/>
    </xf>
    <xf numFmtId="164" fontId="3" fillId="0" borderId="0" xfId="0" applyNumberFormat="1" applyFont="1" applyFill="1"/>
    <xf numFmtId="168" fontId="7" fillId="0" borderId="1"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0" fontId="4" fillId="0" borderId="0" xfId="0" applyFont="1" applyFill="1"/>
    <xf numFmtId="0" fontId="5" fillId="0" borderId="0" xfId="0" applyFont="1" applyFill="1"/>
    <xf numFmtId="0" fontId="28" fillId="0" borderId="0" xfId="0" applyFont="1" applyBorder="1" applyAlignment="1">
      <alignment horizontal="left" wrapText="1" indent="1"/>
    </xf>
    <xf numFmtId="0" fontId="24" fillId="2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center" vertical="center"/>
    </xf>
    <xf numFmtId="0" fontId="4" fillId="21" borderId="1" xfId="0" applyFont="1" applyFill="1" applyBorder="1" applyAlignment="1">
      <alignment wrapText="1"/>
    </xf>
    <xf numFmtId="0" fontId="3" fillId="21" borderId="1" xfId="0" applyFont="1" applyFill="1" applyBorder="1" applyAlignment="1">
      <alignment vertical="center"/>
    </xf>
    <xf numFmtId="0" fontId="4" fillId="0" borderId="11" xfId="0" applyFont="1" applyBorder="1" applyAlignment="1">
      <alignment horizontal="left" wrapText="1"/>
    </xf>
    <xf numFmtId="168" fontId="7" fillId="0" borderId="11" xfId="0" applyNumberFormat="1" applyFont="1" applyBorder="1" applyAlignment="1">
      <alignment horizontal="right" vertical="center"/>
    </xf>
    <xf numFmtId="0" fontId="5" fillId="0" borderId="0" xfId="0" applyFont="1" applyBorder="1" applyAlignment="1">
      <alignment horizontal="left" wrapText="1" indent="1"/>
    </xf>
    <xf numFmtId="0" fontId="3" fillId="0" borderId="0" xfId="0" applyFont="1" applyFill="1" applyBorder="1"/>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3" fillId="0" borderId="1" xfId="1" applyNumberFormat="1" applyFont="1" applyFill="1" applyBorder="1" applyAlignment="1">
      <alignment vertical="center"/>
    </xf>
    <xf numFmtId="166" fontId="31" fillId="0" borderId="0" xfId="2" applyNumberFormat="1" applyFont="1" applyFill="1" applyBorder="1" applyAlignment="1">
      <alignment horizontal="right" vertical="center" indent="1"/>
    </xf>
    <xf numFmtId="164" fontId="3" fillId="0" borderId="1" xfId="0" applyNumberFormat="1" applyFont="1" applyFill="1" applyBorder="1" applyAlignment="1">
      <alignment vertical="center"/>
    </xf>
    <xf numFmtId="0" fontId="29" fillId="22" borderId="0" xfId="0" applyFont="1" applyFill="1"/>
    <xf numFmtId="0" fontId="30" fillId="22" borderId="0" xfId="0" applyFont="1" applyFill="1"/>
    <xf numFmtId="0" fontId="29" fillId="23" borderId="0" xfId="0" applyFont="1" applyFill="1"/>
    <xf numFmtId="0" fontId="23" fillId="23" borderId="0" xfId="0" applyFont="1" applyFill="1"/>
    <xf numFmtId="0" fontId="4" fillId="0" borderId="0" xfId="0" applyFont="1" applyAlignment="1">
      <alignment horizontal="center"/>
    </xf>
    <xf numFmtId="0" fontId="7" fillId="24" borderId="9" xfId="0" applyFont="1" applyFill="1" applyBorder="1" applyAlignment="1">
      <alignment vertical="center" wrapText="1"/>
    </xf>
    <xf numFmtId="168" fontId="7" fillId="24" borderId="9" xfId="0" applyNumberFormat="1" applyFont="1" applyFill="1" applyBorder="1" applyAlignment="1">
      <alignment horizontal="right" vertical="center"/>
    </xf>
    <xf numFmtId="0" fontId="21" fillId="23" borderId="0" xfId="39" applyFill="1" applyAlignment="1">
      <alignment horizontal="left" indent="1"/>
    </xf>
    <xf numFmtId="0" fontId="21" fillId="23" borderId="0" xfId="39" quotePrefix="1" applyFill="1" applyAlignment="1">
      <alignment horizontal="left" indent="1"/>
    </xf>
    <xf numFmtId="0" fontId="33" fillId="22" borderId="0" xfId="0" applyFont="1" applyFill="1"/>
    <xf numFmtId="0" fontId="34" fillId="22" borderId="0" xfId="0" applyFont="1" applyFill="1"/>
    <xf numFmtId="0" fontId="29" fillId="23" borderId="13" xfId="0" applyFont="1" applyFill="1" applyBorder="1"/>
    <xf numFmtId="0" fontId="4" fillId="0" borderId="0" xfId="0" applyFont="1" applyAlignment="1">
      <alignment vertical="center"/>
    </xf>
    <xf numFmtId="0" fontId="5" fillId="0" borderId="0" xfId="0" applyFont="1" applyBorder="1" applyAlignment="1">
      <alignment horizontal="left" vertical="center" wrapText="1"/>
    </xf>
    <xf numFmtId="0" fontId="3" fillId="0" borderId="0" xfId="0" applyFont="1" applyBorder="1" applyAlignment="1">
      <alignment horizontal="left" vertical="center" wrapText="1"/>
    </xf>
    <xf numFmtId="0" fontId="24" fillId="2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vertical="center"/>
    </xf>
    <xf numFmtId="0" fontId="7" fillId="21" borderId="12" xfId="0" applyFont="1" applyFill="1" applyBorder="1" applyAlignment="1">
      <alignment vertical="center"/>
    </xf>
    <xf numFmtId="0" fontId="7" fillId="0" borderId="0" xfId="0" applyFont="1" applyBorder="1" applyAlignment="1">
      <alignment vertical="center"/>
    </xf>
    <xf numFmtId="0" fontId="26" fillId="0" borderId="0" xfId="0" applyFont="1" applyFill="1" applyAlignment="1">
      <alignment vertical="center"/>
    </xf>
    <xf numFmtId="0" fontId="7" fillId="0" borderId="1" xfId="0" applyFont="1" applyBorder="1" applyAlignment="1">
      <alignment vertical="center" wrapText="1"/>
    </xf>
    <xf numFmtId="0" fontId="28"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xf>
    <xf numFmtId="0" fontId="26" fillId="0" borderId="0" xfId="0" applyFont="1" applyFill="1" applyBorder="1" applyAlignment="1">
      <alignment vertical="center"/>
    </xf>
    <xf numFmtId="0" fontId="7" fillId="21" borderId="12" xfId="0" applyFont="1" applyFill="1" applyBorder="1" applyAlignment="1">
      <alignment vertical="center" wrapText="1"/>
    </xf>
    <xf numFmtId="0" fontId="4" fillId="0" borderId="0" xfId="0" applyFont="1" applyBorder="1" applyAlignment="1">
      <alignment horizontal="left" vertical="center" wrapText="1"/>
    </xf>
    <xf numFmtId="0" fontId="27" fillId="0" borderId="1" xfId="0" applyFont="1" applyBorder="1" applyAlignment="1">
      <alignment horizontal="left" vertical="center" wrapText="1"/>
    </xf>
    <xf numFmtId="0" fontId="35" fillId="0" borderId="0" xfId="0" applyFont="1" applyAlignment="1">
      <alignment vertical="center"/>
    </xf>
    <xf numFmtId="0" fontId="32" fillId="21" borderId="1" xfId="0" applyFont="1" applyFill="1" applyBorder="1" applyAlignment="1">
      <alignment vertical="center" wrapText="1"/>
    </xf>
    <xf numFmtId="0" fontId="32" fillId="0" borderId="11" xfId="0" applyFont="1" applyBorder="1" applyAlignment="1">
      <alignment horizontal="left" vertical="center" wrapText="1"/>
    </xf>
    <xf numFmtId="0" fontId="36" fillId="0" borderId="0" xfId="0" applyFont="1" applyBorder="1" applyAlignment="1">
      <alignment horizontal="left" vertical="center" wrapText="1"/>
    </xf>
    <xf numFmtId="0" fontId="28" fillId="0" borderId="0" xfId="0" applyFont="1" applyAlignment="1">
      <alignment horizontal="left" vertical="center" wrapText="1"/>
    </xf>
    <xf numFmtId="0" fontId="36" fillId="0" borderId="0" xfId="0" applyFont="1" applyAlignment="1">
      <alignment horizontal="left" vertical="center" wrapText="1"/>
    </xf>
    <xf numFmtId="0" fontId="32" fillId="0" borderId="2" xfId="0" applyFont="1" applyBorder="1" applyAlignment="1">
      <alignment horizontal="left" vertical="center" wrapText="1"/>
    </xf>
    <xf numFmtId="0" fontId="37" fillId="0" borderId="9" xfId="0" applyFont="1" applyBorder="1" applyAlignment="1">
      <alignment horizontal="left" vertical="center" wrapText="1"/>
    </xf>
    <xf numFmtId="0" fontId="37" fillId="0" borderId="0" xfId="0" applyFont="1" applyBorder="1" applyAlignment="1">
      <alignment horizontal="left" vertical="center" wrapText="1"/>
    </xf>
    <xf numFmtId="0" fontId="28" fillId="0" borderId="0" xfId="0" applyFont="1" applyAlignment="1">
      <alignment vertical="center"/>
    </xf>
    <xf numFmtId="0" fontId="28" fillId="0" borderId="0" xfId="0" applyFont="1" applyAlignment="1">
      <alignment vertical="center" wrapText="1"/>
    </xf>
    <xf numFmtId="0" fontId="32" fillId="0" borderId="11" xfId="0" applyFont="1" applyFill="1" applyBorder="1" applyAlignment="1">
      <alignment horizontal="left" vertical="center" wrapText="1"/>
    </xf>
    <xf numFmtId="0" fontId="35" fillId="0" borderId="0" xfId="0" applyFont="1" applyAlignment="1">
      <alignment vertical="center" wrapText="1"/>
    </xf>
    <xf numFmtId="0" fontId="3" fillId="0" borderId="0" xfId="0" quotePrefix="1" applyFont="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26" fillId="0" borderId="0" xfId="0" applyFont="1" applyFill="1" applyAlignment="1">
      <alignment vertical="center" wrapText="1"/>
    </xf>
    <xf numFmtId="0" fontId="3" fillId="0" borderId="0" xfId="0" applyFont="1" applyFill="1" applyAlignment="1">
      <alignment vertical="center" wrapText="1"/>
    </xf>
    <xf numFmtId="0" fontId="26" fillId="0" borderId="0" xfId="0" applyFont="1" applyFill="1" applyBorder="1" applyAlignment="1">
      <alignment vertical="center" wrapText="1"/>
    </xf>
    <xf numFmtId="168" fontId="6" fillId="0" borderId="0" xfId="0" applyNumberFormat="1" applyFont="1" applyBorder="1" applyAlignment="1">
      <alignment horizontal="right" vertical="center"/>
    </xf>
    <xf numFmtId="0" fontId="3" fillId="0" borderId="0" xfId="0" applyFont="1" applyBorder="1" applyAlignment="1">
      <alignment horizontal="left" vertical="center" wrapText="1" indent="1"/>
    </xf>
    <xf numFmtId="0" fontId="3" fillId="0" borderId="0" xfId="0" applyFont="1" applyFill="1" applyBorder="1" applyAlignment="1"/>
    <xf numFmtId="168" fontId="6" fillId="0" borderId="0" xfId="0" applyNumberFormat="1" applyFont="1" applyFill="1" applyBorder="1" applyAlignment="1">
      <alignment horizontal="right" vertical="center"/>
    </xf>
    <xf numFmtId="0" fontId="6" fillId="0" borderId="0" xfId="0" applyFont="1" applyBorder="1" applyAlignment="1">
      <alignment vertical="center" wrapText="1"/>
    </xf>
    <xf numFmtId="0" fontId="38" fillId="0" borderId="0" xfId="0" applyFont="1"/>
    <xf numFmtId="168" fontId="4" fillId="21" borderId="0" xfId="0" applyNumberFormat="1" applyFont="1" applyFill="1" applyAlignment="1">
      <alignment vertical="center"/>
    </xf>
    <xf numFmtId="0" fontId="5" fillId="0" borderId="0" xfId="0" applyFont="1" applyBorder="1" applyAlignment="1">
      <alignment horizontal="left" wrapText="1" indent="2"/>
    </xf>
    <xf numFmtId="169" fontId="3" fillId="0" borderId="0" xfId="1" applyNumberFormat="1" applyFont="1" applyFill="1" applyBorder="1" applyAlignment="1">
      <alignment vertical="center"/>
    </xf>
    <xf numFmtId="0" fontId="8" fillId="0" borderId="0" xfId="0" applyFont="1" applyAlignment="1">
      <alignment vertical="center" wrapText="1"/>
    </xf>
    <xf numFmtId="0" fontId="7" fillId="21" borderId="0" xfId="0" applyFont="1" applyFill="1" applyBorder="1" applyAlignment="1">
      <alignment vertical="center" wrapText="1"/>
    </xf>
    <xf numFmtId="0" fontId="39" fillId="0" borderId="0" xfId="0" applyFont="1" applyFill="1" applyAlignment="1">
      <alignment vertical="center" wrapText="1"/>
    </xf>
    <xf numFmtId="0" fontId="24" fillId="20" borderId="0" xfId="0" applyFont="1" applyFill="1" applyAlignment="1">
      <alignment horizontal="center" vertical="center" wrapText="1"/>
    </xf>
    <xf numFmtId="168" fontId="3" fillId="0" borderId="0" xfId="0" applyNumberFormat="1" applyFont="1" applyFill="1" applyAlignment="1">
      <alignment vertical="center"/>
    </xf>
    <xf numFmtId="0" fontId="22" fillId="0" borderId="0" xfId="39"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vertical="center"/>
    </xf>
    <xf numFmtId="164" fontId="5" fillId="0" borderId="0" xfId="0" applyNumberFormat="1" applyFont="1" applyAlignment="1">
      <alignment vertical="center"/>
    </xf>
    <xf numFmtId="166" fontId="5" fillId="0" borderId="0" xfId="0" applyNumberFormat="1" applyFont="1" applyAlignment="1">
      <alignment vertical="center"/>
    </xf>
    <xf numFmtId="0" fontId="3" fillId="0" borderId="0" xfId="0" applyFont="1" applyBorder="1" applyAlignment="1">
      <alignment vertical="center"/>
    </xf>
    <xf numFmtId="168" fontId="3" fillId="0" borderId="0" xfId="0" applyNumberFormat="1" applyFont="1" applyBorder="1" applyAlignment="1">
      <alignment vertical="center"/>
    </xf>
    <xf numFmtId="0" fontId="3" fillId="0" borderId="3" xfId="0" applyFont="1" applyBorder="1" applyAlignment="1">
      <alignment vertical="center" wrapText="1"/>
    </xf>
    <xf numFmtId="169" fontId="3" fillId="0" borderId="0" xfId="1" applyNumberFormat="1" applyFont="1"/>
    <xf numFmtId="169" fontId="4" fillId="0" borderId="2" xfId="1" applyNumberFormat="1" applyFont="1" applyFill="1" applyBorder="1" applyAlignment="1">
      <alignment vertical="center"/>
    </xf>
    <xf numFmtId="14" fontId="24" fillId="20" borderId="0" xfId="0" applyNumberFormat="1" applyFont="1" applyFill="1" applyAlignment="1">
      <alignment horizontal="center" vertical="center"/>
    </xf>
    <xf numFmtId="0" fontId="40" fillId="0" borderId="0" xfId="0" applyFont="1" applyAlignment="1">
      <alignment horizontal="left" vertical="center" indent="1"/>
    </xf>
    <xf numFmtId="169" fontId="7" fillId="0" borderId="1" xfId="1" applyNumberFormat="1" applyFont="1" applyFill="1" applyBorder="1" applyAlignment="1">
      <alignment horizontal="right" vertical="center"/>
    </xf>
    <xf numFmtId="0" fontId="3" fillId="0" borderId="0" xfId="0" applyFont="1" applyFill="1" applyAlignment="1">
      <alignment horizontal="left" vertical="center" wrapText="1"/>
    </xf>
    <xf numFmtId="0" fontId="24" fillId="25" borderId="0" xfId="0" applyFont="1" applyFill="1" applyAlignment="1">
      <alignment horizontal="center" vertical="center"/>
    </xf>
    <xf numFmtId="0" fontId="3" fillId="26" borderId="1" xfId="0" applyFont="1" applyFill="1" applyBorder="1" applyAlignment="1">
      <alignment vertical="center"/>
    </xf>
    <xf numFmtId="0" fontId="5" fillId="0" borderId="0" xfId="0" applyFont="1" applyBorder="1" applyAlignment="1">
      <alignment wrapText="1"/>
    </xf>
    <xf numFmtId="0" fontId="4" fillId="0" borderId="0" xfId="0" applyFont="1" applyAlignment="1">
      <alignment wrapText="1"/>
    </xf>
    <xf numFmtId="0" fontId="3" fillId="0" borderId="2" xfId="0" applyFont="1" applyBorder="1" applyAlignment="1">
      <alignment horizontal="left" wrapText="1"/>
    </xf>
    <xf numFmtId="0" fontId="4" fillId="0" borderId="11" xfId="0" applyFont="1" applyBorder="1" applyAlignment="1">
      <alignment wrapText="1"/>
    </xf>
    <xf numFmtId="0" fontId="4" fillId="0" borderId="2" xfId="0" applyFont="1" applyBorder="1" applyAlignment="1">
      <alignment wrapText="1"/>
    </xf>
    <xf numFmtId="164" fontId="4" fillId="0" borderId="2" xfId="0" applyNumberFormat="1" applyFont="1" applyFill="1" applyBorder="1" applyAlignment="1">
      <alignment vertical="center"/>
    </xf>
    <xf numFmtId="164" fontId="3" fillId="0" borderId="2" xfId="0" applyNumberFormat="1" applyFont="1" applyFill="1" applyBorder="1" applyAlignment="1">
      <alignment vertical="center"/>
    </xf>
    <xf numFmtId="0" fontId="4" fillId="21" borderId="2" xfId="0" applyFont="1" applyFill="1" applyBorder="1" applyAlignment="1">
      <alignment wrapText="1"/>
    </xf>
    <xf numFmtId="0" fontId="3" fillId="26" borderId="2" xfId="0" applyFont="1" applyFill="1" applyBorder="1" applyAlignment="1">
      <alignment vertical="center"/>
    </xf>
    <xf numFmtId="0" fontId="3" fillId="21" borderId="2" xfId="0" applyFont="1" applyFill="1" applyBorder="1" applyAlignment="1">
      <alignment vertical="center"/>
    </xf>
    <xf numFmtId="169" fontId="4" fillId="19" borderId="2" xfId="1" applyNumberFormat="1" applyFont="1" applyFill="1" applyBorder="1" applyAlignment="1">
      <alignment vertical="center"/>
    </xf>
    <xf numFmtId="0" fontId="4" fillId="0" borderId="0" xfId="0" applyFont="1" applyBorder="1" applyAlignment="1">
      <alignment wrapText="1"/>
    </xf>
    <xf numFmtId="0" fontId="3" fillId="0" borderId="11" xfId="0" applyFont="1" applyFill="1" applyBorder="1"/>
    <xf numFmtId="0" fontId="5" fillId="0" borderId="0" xfId="0" applyFont="1" applyFill="1" applyBorder="1"/>
    <xf numFmtId="164" fontId="5" fillId="0" borderId="0" xfId="0" applyNumberFormat="1" applyFont="1" applyFill="1" applyBorder="1" applyAlignment="1">
      <alignment vertical="center"/>
    </xf>
    <xf numFmtId="169" fontId="5" fillId="0" borderId="0" xfId="1" applyNumberFormat="1" applyFont="1" applyFill="1" applyBorder="1" applyAlignment="1">
      <alignment vertical="center"/>
    </xf>
    <xf numFmtId="169" fontId="3" fillId="0" borderId="0" xfId="1" applyNumberFormat="1" applyFont="1" applyFill="1"/>
    <xf numFmtId="169" fontId="5" fillId="0" borderId="0" xfId="1" applyNumberFormat="1" applyFont="1" applyFill="1"/>
    <xf numFmtId="0" fontId="3" fillId="0" borderId="0" xfId="0" applyFont="1" applyFill="1" applyAlignment="1">
      <alignment horizontal="left" wrapText="1" indent="2"/>
    </xf>
    <xf numFmtId="0" fontId="37" fillId="0" borderId="0" xfId="0" applyFont="1" applyFill="1" applyBorder="1" applyAlignment="1">
      <alignment horizontal="left" wrapText="1"/>
    </xf>
    <xf numFmtId="0" fontId="3" fillId="0" borderId="1" xfId="0" applyFont="1" applyFill="1" applyBorder="1" applyAlignment="1">
      <alignment horizontal="left" wrapText="1" indent="1"/>
    </xf>
    <xf numFmtId="0" fontId="3" fillId="0" borderId="1" xfId="0" quotePrefix="1" applyFont="1" applyFill="1" applyBorder="1" applyAlignment="1">
      <alignment horizontal="left" wrapText="1" indent="1"/>
    </xf>
    <xf numFmtId="169" fontId="4" fillId="19" borderId="0" xfId="1" applyNumberFormat="1" applyFont="1" applyFill="1" applyAlignment="1">
      <alignment vertical="center"/>
    </xf>
    <xf numFmtId="169" fontId="4" fillId="19" borderId="0" xfId="1" applyNumberFormat="1" applyFont="1" applyFill="1" applyBorder="1" applyAlignment="1">
      <alignment vertical="center"/>
    </xf>
    <xf numFmtId="169" fontId="4" fillId="19" borderId="11" xfId="1" applyNumberFormat="1" applyFont="1" applyFill="1" applyBorder="1" applyAlignment="1">
      <alignment vertical="center"/>
    </xf>
    <xf numFmtId="169" fontId="5" fillId="19" borderId="0" xfId="1" applyNumberFormat="1" applyFont="1" applyFill="1" applyBorder="1" applyAlignment="1">
      <alignment vertical="center"/>
    </xf>
    <xf numFmtId="164" fontId="3" fillId="19" borderId="2" xfId="1" applyNumberFormat="1" applyFont="1" applyFill="1" applyBorder="1" applyAlignment="1">
      <alignment vertical="center"/>
    </xf>
    <xf numFmtId="169" fontId="3" fillId="0" borderId="0" xfId="0" applyNumberFormat="1" applyFont="1" applyFill="1"/>
    <xf numFmtId="0" fontId="7" fillId="0" borderId="11" xfId="0" applyFont="1" applyBorder="1" applyAlignment="1">
      <alignment vertical="center" wrapText="1"/>
    </xf>
    <xf numFmtId="0" fontId="6" fillId="0" borderId="11" xfId="0" applyFont="1" applyBorder="1" applyAlignment="1">
      <alignment horizontal="left" vertical="center" wrapText="1"/>
    </xf>
    <xf numFmtId="0" fontId="3" fillId="0" borderId="0" xfId="0" applyFont="1" applyAlignment="1"/>
    <xf numFmtId="0" fontId="7" fillId="0" borderId="0" xfId="0" applyFont="1" applyAlignment="1">
      <alignment horizontal="left" vertical="center" wrapText="1"/>
    </xf>
    <xf numFmtId="168" fontId="3" fillId="21" borderId="0" xfId="0" applyNumberFormat="1" applyFont="1" applyFill="1" applyBorder="1" applyAlignment="1">
      <alignment vertical="center"/>
    </xf>
    <xf numFmtId="164" fontId="5" fillId="0" borderId="0" xfId="0" applyNumberFormat="1" applyFont="1" applyBorder="1" applyAlignment="1">
      <alignment vertical="center"/>
    </xf>
    <xf numFmtId="0" fontId="28" fillId="0" borderId="0" xfId="0" applyFont="1" applyFill="1" applyAlignment="1">
      <alignment vertical="center"/>
    </xf>
    <xf numFmtId="0" fontId="7" fillId="0" borderId="0" xfId="0" applyFont="1" applyFill="1" applyAlignment="1">
      <alignment vertical="center" wrapText="1"/>
    </xf>
    <xf numFmtId="164" fontId="5" fillId="0" borderId="0" xfId="0" applyNumberFormat="1" applyFont="1" applyFill="1" applyAlignment="1">
      <alignment vertical="center"/>
    </xf>
    <xf numFmtId="166" fontId="3" fillId="0" borderId="0" xfId="2" applyNumberFormat="1" applyFont="1" applyFill="1" applyBorder="1" applyAlignment="1">
      <alignment vertical="center"/>
    </xf>
    <xf numFmtId="9" fontId="4" fillId="19" borderId="11" xfId="2" applyFont="1" applyFill="1" applyBorder="1" applyAlignment="1">
      <alignment vertical="center"/>
    </xf>
    <xf numFmtId="0" fontId="44" fillId="0" borderId="0" xfId="0" applyFont="1" applyAlignment="1">
      <alignment horizontal="left" vertical="center" indent="1"/>
    </xf>
    <xf numFmtId="168" fontId="3" fillId="0" borderId="0" xfId="0" applyNumberFormat="1" applyFont="1" applyFill="1"/>
    <xf numFmtId="0" fontId="6" fillId="0" borderId="0" xfId="0" applyFont="1" applyBorder="1" applyAlignment="1">
      <alignment horizontal="left" vertical="center" wrapText="1" indent="1"/>
    </xf>
    <xf numFmtId="168" fontId="6" fillId="0" borderId="3" xfId="0" applyNumberFormat="1" applyFont="1" applyFill="1" applyBorder="1" applyAlignment="1">
      <alignment horizontal="right" vertical="center"/>
    </xf>
    <xf numFmtId="0" fontId="3" fillId="0" borderId="3" xfId="0" applyFont="1" applyFill="1" applyBorder="1" applyAlignment="1">
      <alignment vertical="center"/>
    </xf>
    <xf numFmtId="164" fontId="3" fillId="0" borderId="2" xfId="1" applyNumberFormat="1" applyFont="1" applyFill="1" applyBorder="1"/>
    <xf numFmtId="164" fontId="3" fillId="0" borderId="0" xfId="1" applyNumberFormat="1" applyFont="1" applyFill="1"/>
    <xf numFmtId="164" fontId="3" fillId="0" borderId="1" xfId="1" applyNumberFormat="1" applyFont="1" applyFill="1" applyBorder="1"/>
    <xf numFmtId="164" fontId="4" fillId="0" borderId="1" xfId="1" applyNumberFormat="1" applyFont="1" applyFill="1" applyBorder="1"/>
    <xf numFmtId="164" fontId="4" fillId="0" borderId="0" xfId="1" applyNumberFormat="1" applyFont="1" applyFill="1"/>
    <xf numFmtId="164" fontId="5" fillId="19" borderId="0" xfId="1" applyNumberFormat="1" applyFont="1" applyFill="1" applyBorder="1" applyAlignment="1">
      <alignment vertical="center"/>
    </xf>
    <xf numFmtId="164" fontId="4" fillId="19" borderId="2" xfId="1" applyNumberFormat="1" applyFont="1" applyFill="1" applyBorder="1" applyAlignment="1">
      <alignment vertical="center"/>
    </xf>
    <xf numFmtId="164" fontId="3" fillId="0" borderId="0" xfId="0" applyNumberFormat="1" applyFont="1" applyFill="1" applyAlignment="1">
      <alignment vertical="center"/>
    </xf>
    <xf numFmtId="164" fontId="3" fillId="0" borderId="0" xfId="1" applyNumberFormat="1" applyFont="1" applyFill="1" applyAlignment="1">
      <alignment vertical="center"/>
    </xf>
    <xf numFmtId="164" fontId="3" fillId="26" borderId="1" xfId="0" applyNumberFormat="1" applyFont="1" applyFill="1" applyBorder="1" applyAlignment="1">
      <alignment vertical="center"/>
    </xf>
    <xf numFmtId="164" fontId="3" fillId="21" borderId="1" xfId="0" applyNumberFormat="1" applyFont="1" applyFill="1" applyBorder="1" applyAlignment="1">
      <alignment vertical="center"/>
    </xf>
    <xf numFmtId="164" fontId="3" fillId="0" borderId="0" xfId="0" applyNumberFormat="1" applyFont="1"/>
    <xf numFmtId="164" fontId="4" fillId="19" borderId="0" xfId="1" applyNumberFormat="1" applyFont="1" applyFill="1" applyAlignment="1">
      <alignment vertical="center"/>
    </xf>
    <xf numFmtId="164" fontId="4" fillId="19" borderId="0" xfId="1" applyNumberFormat="1" applyFont="1" applyFill="1" applyBorder="1" applyAlignment="1">
      <alignment vertical="center"/>
    </xf>
    <xf numFmtId="164" fontId="3" fillId="0" borderId="0" xfId="1" applyNumberFormat="1" applyFont="1" applyFill="1" applyBorder="1" applyAlignment="1">
      <alignment vertical="center"/>
    </xf>
    <xf numFmtId="14" fontId="24" fillId="20" borderId="0" xfId="0" applyNumberFormat="1" applyFont="1" applyFill="1" applyAlignment="1">
      <alignment horizontal="center" vertical="center" wrapText="1"/>
    </xf>
    <xf numFmtId="3" fontId="7" fillId="0" borderId="3" xfId="0" applyNumberFormat="1" applyFont="1" applyBorder="1" applyAlignment="1">
      <alignment horizontal="right" vertical="center"/>
    </xf>
    <xf numFmtId="0" fontId="45" fillId="0" borderId="0" xfId="39" applyFont="1" applyAlignment="1">
      <alignment vertical="center"/>
    </xf>
    <xf numFmtId="0" fontId="46" fillId="0" borderId="0" xfId="0" applyFont="1" applyAlignment="1">
      <alignment vertical="center" wrapText="1"/>
    </xf>
    <xf numFmtId="0" fontId="47" fillId="0" borderId="0" xfId="0" applyFont="1" applyAlignment="1">
      <alignment vertical="center" wrapText="1"/>
    </xf>
  </cellXfs>
  <cellStyles count="41">
    <cellStyle name="Comma" xfId="1" builtinId="3"/>
    <cellStyle name="Hyperlink" xfId="39" builtinId="8"/>
    <cellStyle name="Normal" xfId="0" builtinId="0"/>
    <cellStyle name="Normal 2" xfId="40" xr:uid="{00000000-0005-0000-0000-000000000000}"/>
    <cellStyle name="Percent" xfId="2" builtinId="5"/>
    <cellStyle name="SAPBorder" xfId="21" xr:uid="{00000000-0005-0000-0000-000001000000}"/>
    <cellStyle name="SAPDataCell" xfId="4" xr:uid="{00000000-0005-0000-0000-000002000000}"/>
    <cellStyle name="SAPDataTotalCell" xfId="5" xr:uid="{00000000-0005-0000-0000-000003000000}"/>
    <cellStyle name="SAPDimensionCell" xfId="3" xr:uid="{00000000-0005-0000-0000-000004000000}"/>
    <cellStyle name="SAPEditableDataCell" xfId="6" xr:uid="{00000000-0005-0000-0000-000005000000}"/>
    <cellStyle name="SAPEditableDataTotalCell" xfId="9" xr:uid="{00000000-0005-0000-0000-000006000000}"/>
    <cellStyle name="SAPEmphasized" xfId="29" xr:uid="{00000000-0005-0000-0000-000007000000}"/>
    <cellStyle name="SAPEmphasizedEditableDataCell" xfId="31" xr:uid="{00000000-0005-0000-0000-000008000000}"/>
    <cellStyle name="SAPEmphasizedEditableDataTotalCell" xfId="32" xr:uid="{00000000-0005-0000-0000-000009000000}"/>
    <cellStyle name="SAPEmphasizedLockedDataCell" xfId="35" xr:uid="{00000000-0005-0000-0000-00000A000000}"/>
    <cellStyle name="SAPEmphasizedLockedDataTotalCell" xfId="36" xr:uid="{00000000-0005-0000-0000-00000B000000}"/>
    <cellStyle name="SAPEmphasizedReadonlyDataCell" xfId="33" xr:uid="{00000000-0005-0000-0000-00000C000000}"/>
    <cellStyle name="SAPEmphasizedReadonlyDataTotalCell" xfId="34" xr:uid="{00000000-0005-0000-0000-00000D000000}"/>
    <cellStyle name="SAPEmphasizedTotal" xfId="30" xr:uid="{00000000-0005-0000-0000-00000E000000}"/>
    <cellStyle name="SAPExceptionLevel1" xfId="12" xr:uid="{00000000-0005-0000-0000-00000F000000}"/>
    <cellStyle name="SAPExceptionLevel2" xfId="13" xr:uid="{00000000-0005-0000-0000-000010000000}"/>
    <cellStyle name="SAPExceptionLevel3" xfId="14" xr:uid="{00000000-0005-0000-0000-000011000000}"/>
    <cellStyle name="SAPExceptionLevel4" xfId="15" xr:uid="{00000000-0005-0000-0000-000012000000}"/>
    <cellStyle name="SAPExceptionLevel5" xfId="16" xr:uid="{00000000-0005-0000-0000-000013000000}"/>
    <cellStyle name="SAPExceptionLevel6" xfId="17" xr:uid="{00000000-0005-0000-0000-000014000000}"/>
    <cellStyle name="SAPExceptionLevel7" xfId="18" xr:uid="{00000000-0005-0000-0000-000015000000}"/>
    <cellStyle name="SAPExceptionLevel8" xfId="19" xr:uid="{00000000-0005-0000-0000-000016000000}"/>
    <cellStyle name="SAPExceptionLevel9" xfId="20" xr:uid="{00000000-0005-0000-0000-000017000000}"/>
    <cellStyle name="SAPFormula" xfId="38" xr:uid="{00000000-0005-0000-0000-000018000000}"/>
    <cellStyle name="SAPHierarchyCell0" xfId="24" xr:uid="{00000000-0005-0000-0000-000019000000}"/>
    <cellStyle name="SAPHierarchyCell1" xfId="25" xr:uid="{00000000-0005-0000-0000-00001A000000}"/>
    <cellStyle name="SAPHierarchyCell2" xfId="26" xr:uid="{00000000-0005-0000-0000-00001B000000}"/>
    <cellStyle name="SAPHierarchyCell3" xfId="27" xr:uid="{00000000-0005-0000-0000-00001C000000}"/>
    <cellStyle name="SAPHierarchyCell4" xfId="28" xr:uid="{00000000-0005-0000-0000-00001D000000}"/>
    <cellStyle name="SAPLockedDataCell" xfId="8" xr:uid="{00000000-0005-0000-0000-00001E000000}"/>
    <cellStyle name="SAPLockedDataTotalCell" xfId="11" xr:uid="{00000000-0005-0000-0000-00001F000000}"/>
    <cellStyle name="SAPMemberCell" xfId="22" xr:uid="{00000000-0005-0000-0000-000020000000}"/>
    <cellStyle name="SAPMemberTotalCell" xfId="23" xr:uid="{00000000-0005-0000-0000-000021000000}"/>
    <cellStyle name="SAPMessageText" xfId="37" xr:uid="{00000000-0005-0000-0000-000022000000}"/>
    <cellStyle name="SAPReadonlyDataCell" xfId="7" xr:uid="{00000000-0005-0000-0000-000023000000}"/>
    <cellStyle name="SAPReadonlyDataTotalCell" xfId="10"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7</xdr:row>
      <xdr:rowOff>104775</xdr:rowOff>
    </xdr:from>
    <xdr:to>
      <xdr:col>3</xdr:col>
      <xdr:colOff>92075</xdr:colOff>
      <xdr:row>14</xdr:row>
      <xdr:rowOff>44450</xdr:rowOff>
    </xdr:to>
    <xdr:grpSp>
      <xdr:nvGrpSpPr>
        <xdr:cNvPr id="2" name="Группа 1">
          <a:extLst>
            <a:ext uri="{FF2B5EF4-FFF2-40B4-BE49-F238E27FC236}">
              <a16:creationId xmlns:a16="http://schemas.microsoft.com/office/drawing/2014/main" id="{694DC021-636B-4571-8F7A-02184B53A4D9}"/>
            </a:ext>
          </a:extLst>
        </xdr:cNvPr>
        <xdr:cNvGrpSpPr>
          <a:grpSpLocks noChangeAspect="1"/>
        </xdr:cNvGrpSpPr>
      </xdr:nvGrpSpPr>
      <xdr:grpSpPr>
        <a:xfrm>
          <a:off x="886883" y="1485900"/>
          <a:ext cx="1237192" cy="1310217"/>
          <a:chOff x="658071" y="5503765"/>
          <a:chExt cx="697010" cy="697010"/>
        </a:xfrm>
      </xdr:grpSpPr>
      <xdr:grpSp>
        <xdr:nvGrpSpPr>
          <xdr:cNvPr id="3" name="Группа 2">
            <a:extLst>
              <a:ext uri="{FF2B5EF4-FFF2-40B4-BE49-F238E27FC236}">
                <a16:creationId xmlns:a16="http://schemas.microsoft.com/office/drawing/2014/main" id="{33A453C4-95F7-4C64-9490-80F1B2C394AB}"/>
              </a:ext>
            </a:extLst>
          </xdr:cNvPr>
          <xdr:cNvGrpSpPr/>
        </xdr:nvGrpSpPr>
        <xdr:grpSpPr>
          <a:xfrm>
            <a:off x="658071" y="5503765"/>
            <a:ext cx="697010" cy="697010"/>
            <a:chOff x="5619750" y="2952750"/>
            <a:chExt cx="952500" cy="952500"/>
          </a:xfrm>
        </xdr:grpSpPr>
        <xdr:sp macro="" textlink="">
          <xdr:nvSpPr>
            <xdr:cNvPr id="5" name="Полилиния 4">
              <a:extLst>
                <a:ext uri="{FF2B5EF4-FFF2-40B4-BE49-F238E27FC236}">
                  <a16:creationId xmlns:a16="http://schemas.microsoft.com/office/drawing/2014/main" id="{41DD48A1-1BB0-412B-8288-032BEF5D7753}"/>
                </a:ext>
              </a:extLst>
            </xdr:cNvPr>
            <xdr:cNvSpPr/>
          </xdr:nvSpPr>
          <xdr:spPr>
            <a:xfrm>
              <a:off x="5619750" y="2952750"/>
              <a:ext cx="952500" cy="952500"/>
            </a:xfrm>
            <a:custGeom>
              <a:avLst/>
              <a:gdLst>
                <a:gd name="connsiteX0" fmla="*/ 0 w 952500"/>
                <a:gd name="connsiteY0" fmla="*/ 457200 h 952500"/>
                <a:gd name="connsiteX1" fmla="*/ 66955 w 952500"/>
                <a:gd name="connsiteY1" fmla="*/ 66955 h 952500"/>
                <a:gd name="connsiteX2" fmla="*/ 457200 w 952500"/>
                <a:gd name="connsiteY2" fmla="*/ 0 h 952500"/>
                <a:gd name="connsiteX3" fmla="*/ 495300 w 952500"/>
                <a:gd name="connsiteY3" fmla="*/ 0 h 952500"/>
                <a:gd name="connsiteX4" fmla="*/ 885545 w 952500"/>
                <a:gd name="connsiteY4" fmla="*/ 66955 h 952500"/>
                <a:gd name="connsiteX5" fmla="*/ 952500 w 952500"/>
                <a:gd name="connsiteY5" fmla="*/ 457200 h 952500"/>
                <a:gd name="connsiteX6" fmla="*/ 952500 w 952500"/>
                <a:gd name="connsiteY6" fmla="*/ 495300 h 952500"/>
                <a:gd name="connsiteX7" fmla="*/ 885545 w 952500"/>
                <a:gd name="connsiteY7" fmla="*/ 885545 h 952500"/>
                <a:gd name="connsiteX8" fmla="*/ 495300 w 952500"/>
                <a:gd name="connsiteY8" fmla="*/ 952500 h 952500"/>
                <a:gd name="connsiteX9" fmla="*/ 457200 w 952500"/>
                <a:gd name="connsiteY9" fmla="*/ 952500 h 952500"/>
                <a:gd name="connsiteX10" fmla="*/ 66955 w 952500"/>
                <a:gd name="connsiteY10" fmla="*/ 885545 h 952500"/>
                <a:gd name="connsiteX11" fmla="*/ 0 w 952500"/>
                <a:gd name="connsiteY11" fmla="*/ 495300 h 952500"/>
                <a:gd name="connsiteX12" fmla="*/ 0 w 952500"/>
                <a:gd name="connsiteY12" fmla="*/ 45720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52500" h="952500">
                  <a:moveTo>
                    <a:pt x="0" y="457200"/>
                  </a:moveTo>
                  <a:cubicBezTo>
                    <a:pt x="0" y="241674"/>
                    <a:pt x="0" y="133911"/>
                    <a:pt x="66955" y="66955"/>
                  </a:cubicBezTo>
                  <a:cubicBezTo>
                    <a:pt x="133911" y="0"/>
                    <a:pt x="241674" y="0"/>
                    <a:pt x="457200" y="0"/>
                  </a:cubicBezTo>
                  <a:lnTo>
                    <a:pt x="495300" y="0"/>
                  </a:lnTo>
                  <a:cubicBezTo>
                    <a:pt x="710826" y="0"/>
                    <a:pt x="818589" y="0"/>
                    <a:pt x="885545" y="66955"/>
                  </a:cubicBezTo>
                  <a:cubicBezTo>
                    <a:pt x="952500" y="133911"/>
                    <a:pt x="952500" y="241674"/>
                    <a:pt x="952500" y="457200"/>
                  </a:cubicBezTo>
                  <a:lnTo>
                    <a:pt x="952500" y="495300"/>
                  </a:lnTo>
                  <a:cubicBezTo>
                    <a:pt x="952500" y="710826"/>
                    <a:pt x="952500" y="818589"/>
                    <a:pt x="885545" y="885545"/>
                  </a:cubicBezTo>
                  <a:cubicBezTo>
                    <a:pt x="818589" y="952500"/>
                    <a:pt x="710826" y="952500"/>
                    <a:pt x="495300" y="952500"/>
                  </a:cubicBezTo>
                  <a:lnTo>
                    <a:pt x="457200" y="952500"/>
                  </a:lnTo>
                  <a:cubicBezTo>
                    <a:pt x="241674" y="952500"/>
                    <a:pt x="133911" y="952500"/>
                    <a:pt x="66955" y="885545"/>
                  </a:cubicBezTo>
                  <a:cubicBezTo>
                    <a:pt x="0" y="818589"/>
                    <a:pt x="0" y="710826"/>
                    <a:pt x="0" y="495300"/>
                  </a:cubicBezTo>
                  <a:lnTo>
                    <a:pt x="0" y="457200"/>
                  </a:lnTo>
                  <a:close/>
                </a:path>
              </a:pathLst>
            </a:custGeom>
            <a:solidFill>
              <a:schemeClr val="bg1"/>
            </a:solidFill>
            <a:ln w="9525"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sp macro="" textlink="">
          <xdr:nvSpPr>
            <xdr:cNvPr id="6" name="Полилиния 5">
              <a:extLst>
                <a:ext uri="{FF2B5EF4-FFF2-40B4-BE49-F238E27FC236}">
                  <a16:creationId xmlns:a16="http://schemas.microsoft.com/office/drawing/2014/main" id="{77FA523F-841B-4F6C-BE67-8492DB52EC45}"/>
                </a:ext>
              </a:extLst>
            </xdr:cNvPr>
            <xdr:cNvSpPr/>
          </xdr:nvSpPr>
          <xdr:spPr>
            <a:xfrm>
              <a:off x="5780486" y="3242471"/>
              <a:ext cx="635397" cy="396478"/>
            </a:xfrm>
            <a:custGeom>
              <a:avLst/>
              <a:gdLst>
                <a:gd name="connsiteX0" fmla="*/ 346075 w 635397"/>
                <a:gd name="connsiteY0" fmla="*/ 396478 h 396478"/>
                <a:gd name="connsiteX1" fmla="*/ 0 w 635397"/>
                <a:gd name="connsiteY1" fmla="*/ 0 h 396478"/>
                <a:gd name="connsiteX2" fmla="*/ 108744 w 635397"/>
                <a:gd name="connsiteY2" fmla="*/ 0 h 396478"/>
                <a:gd name="connsiteX3" fmla="*/ 255982 w 635397"/>
                <a:gd name="connsiteY3" fmla="*/ 274637 h 396478"/>
                <a:gd name="connsiteX4" fmla="*/ 255982 w 635397"/>
                <a:gd name="connsiteY4" fmla="*/ 0 h 396478"/>
                <a:gd name="connsiteX5" fmla="*/ 358380 w 635397"/>
                <a:gd name="connsiteY5" fmla="*/ 0 h 396478"/>
                <a:gd name="connsiteX6" fmla="*/ 358380 w 635397"/>
                <a:gd name="connsiteY6" fmla="*/ 156764 h 396478"/>
                <a:gd name="connsiteX7" fmla="*/ 509185 w 635397"/>
                <a:gd name="connsiteY7" fmla="*/ 0 h 396478"/>
                <a:gd name="connsiteX8" fmla="*/ 611581 w 635397"/>
                <a:gd name="connsiteY8" fmla="*/ 0 h 396478"/>
                <a:gd name="connsiteX9" fmla="*/ 472278 w 635397"/>
                <a:gd name="connsiteY9" fmla="*/ 197643 h 396478"/>
                <a:gd name="connsiteX10" fmla="*/ 635398 w 635397"/>
                <a:gd name="connsiteY10" fmla="*/ 396478 h 396478"/>
                <a:gd name="connsiteX11" fmla="*/ 522682 w 635397"/>
                <a:gd name="connsiteY11" fmla="*/ 396478 h 396478"/>
                <a:gd name="connsiteX12" fmla="*/ 358380 w 635397"/>
                <a:gd name="connsiteY12" fmla="*/ 254793 h 396478"/>
                <a:gd name="connsiteX13" fmla="*/ 358380 w 635397"/>
                <a:gd name="connsiteY13" fmla="*/ 396478 h 396478"/>
                <a:gd name="connsiteX14" fmla="*/ 346075 w 635397"/>
                <a:gd name="connsiteY14" fmla="*/ 396478 h 3964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35397" h="396478">
                  <a:moveTo>
                    <a:pt x="346075" y="396478"/>
                  </a:moveTo>
                  <a:cubicBezTo>
                    <a:pt x="128984" y="396478"/>
                    <a:pt x="5160" y="247650"/>
                    <a:pt x="0" y="0"/>
                  </a:cubicBezTo>
                  <a:lnTo>
                    <a:pt x="108744" y="0"/>
                  </a:lnTo>
                  <a:cubicBezTo>
                    <a:pt x="112316" y="181768"/>
                    <a:pt x="192483" y="258762"/>
                    <a:pt x="255982" y="274637"/>
                  </a:cubicBezTo>
                  <a:lnTo>
                    <a:pt x="255982" y="0"/>
                  </a:lnTo>
                  <a:lnTo>
                    <a:pt x="358380" y="0"/>
                  </a:lnTo>
                  <a:lnTo>
                    <a:pt x="358380" y="156764"/>
                  </a:lnTo>
                  <a:cubicBezTo>
                    <a:pt x="421086" y="150018"/>
                    <a:pt x="486959" y="78581"/>
                    <a:pt x="509185" y="0"/>
                  </a:cubicBezTo>
                  <a:lnTo>
                    <a:pt x="611581" y="0"/>
                  </a:lnTo>
                  <a:cubicBezTo>
                    <a:pt x="594515" y="96838"/>
                    <a:pt x="523078" y="168274"/>
                    <a:pt x="472278" y="197643"/>
                  </a:cubicBezTo>
                  <a:cubicBezTo>
                    <a:pt x="523078" y="221455"/>
                    <a:pt x="604441" y="283765"/>
                    <a:pt x="635398" y="396478"/>
                  </a:cubicBezTo>
                  <a:lnTo>
                    <a:pt x="522682" y="396478"/>
                  </a:lnTo>
                  <a:cubicBezTo>
                    <a:pt x="498472" y="321072"/>
                    <a:pt x="438152" y="262731"/>
                    <a:pt x="358380" y="254793"/>
                  </a:cubicBezTo>
                  <a:lnTo>
                    <a:pt x="358380" y="396478"/>
                  </a:lnTo>
                  <a:lnTo>
                    <a:pt x="346075" y="396478"/>
                  </a:lnTo>
                  <a:close/>
                </a:path>
              </a:pathLst>
            </a:custGeom>
            <a:solidFill>
              <a:schemeClr val="accent1"/>
            </a:solidFill>
            <a:ln w="9525"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grpSp>
      <xdr:sp macro="" textlink="">
        <xdr:nvSpPr>
          <xdr:cNvPr id="4" name="Полилиния 14">
            <a:extLst>
              <a:ext uri="{FF2B5EF4-FFF2-40B4-BE49-F238E27FC236}">
                <a16:creationId xmlns:a16="http://schemas.microsoft.com/office/drawing/2014/main" id="{A7DC2E82-B283-4995-9F06-0C04C2CB9B7C}"/>
              </a:ext>
            </a:extLst>
          </xdr:cNvPr>
          <xdr:cNvSpPr/>
        </xdr:nvSpPr>
        <xdr:spPr>
          <a:xfrm>
            <a:off x="775543" y="5715464"/>
            <a:ext cx="463247" cy="290797"/>
          </a:xfrm>
          <a:custGeom>
            <a:avLst/>
            <a:gdLst>
              <a:gd name="connsiteX0" fmla="*/ 145891 w 861139"/>
              <a:gd name="connsiteY0" fmla="*/ 17950 h 540569"/>
              <a:gd name="connsiteX1" fmla="*/ 142940 w 861139"/>
              <a:gd name="connsiteY1" fmla="*/ 4425 h 540569"/>
              <a:gd name="connsiteX2" fmla="*/ 140181 w 861139"/>
              <a:gd name="connsiteY2" fmla="*/ 1853 h 540569"/>
              <a:gd name="connsiteX3" fmla="*/ 126857 w 861139"/>
              <a:gd name="connsiteY3" fmla="*/ 234 h 540569"/>
              <a:gd name="connsiteX4" fmla="*/ 17126 w 861139"/>
              <a:gd name="connsiteY4" fmla="*/ 233 h 540569"/>
              <a:gd name="connsiteX5" fmla="*/ 3612 w 861139"/>
              <a:gd name="connsiteY5" fmla="*/ 2043 h 540569"/>
              <a:gd name="connsiteX6" fmla="*/ 1043 w 861139"/>
              <a:gd name="connsiteY6" fmla="*/ 4901 h 540569"/>
              <a:gd name="connsiteX7" fmla="*/ 1043 w 861139"/>
              <a:gd name="connsiteY7" fmla="*/ 18807 h 540569"/>
              <a:gd name="connsiteX8" fmla="*/ 473369 w 861139"/>
              <a:gd name="connsiteY8" fmla="*/ 540015 h 540569"/>
              <a:gd name="connsiteX9" fmla="*/ 485741 w 861139"/>
              <a:gd name="connsiteY9" fmla="*/ 538396 h 540569"/>
              <a:gd name="connsiteX10" fmla="*/ 488216 w 861139"/>
              <a:gd name="connsiteY10" fmla="*/ 535919 h 540569"/>
              <a:gd name="connsiteX11" fmla="*/ 489929 w 861139"/>
              <a:gd name="connsiteY11" fmla="*/ 523442 h 540569"/>
              <a:gd name="connsiteX12" fmla="*/ 489929 w 861139"/>
              <a:gd name="connsiteY12" fmla="*/ 346086 h 540569"/>
              <a:gd name="connsiteX13" fmla="*/ 708819 w 861139"/>
              <a:gd name="connsiteY13" fmla="*/ 526109 h 540569"/>
              <a:gd name="connsiteX14" fmla="*/ 714053 w 861139"/>
              <a:gd name="connsiteY14" fmla="*/ 537444 h 540569"/>
              <a:gd name="connsiteX15" fmla="*/ 716623 w 861139"/>
              <a:gd name="connsiteY15" fmla="*/ 539253 h 540569"/>
              <a:gd name="connsiteX16" fmla="*/ 728329 w 861139"/>
              <a:gd name="connsiteY16" fmla="*/ 540396 h 540569"/>
              <a:gd name="connsiteX17" fmla="*/ 842532 w 861139"/>
              <a:gd name="connsiteY17" fmla="*/ 540396 h 540569"/>
              <a:gd name="connsiteX18" fmla="*/ 858140 w 861139"/>
              <a:gd name="connsiteY18" fmla="*/ 538110 h 540569"/>
              <a:gd name="connsiteX19" fmla="*/ 860615 w 861139"/>
              <a:gd name="connsiteY19" fmla="*/ 534681 h 540569"/>
              <a:gd name="connsiteX20" fmla="*/ 858045 w 861139"/>
              <a:gd name="connsiteY20" fmla="*/ 519346 h 540569"/>
              <a:gd name="connsiteX21" fmla="*/ 646007 w 861139"/>
              <a:gd name="connsiteY21" fmla="*/ 270458 h 540569"/>
              <a:gd name="connsiteX22" fmla="*/ 835395 w 861139"/>
              <a:gd name="connsiteY22" fmla="*/ 20617 h 540569"/>
              <a:gd name="connsiteX23" fmla="*/ 837013 w 861139"/>
              <a:gd name="connsiteY23" fmla="*/ 6044 h 540569"/>
              <a:gd name="connsiteX24" fmla="*/ 834538 w 861139"/>
              <a:gd name="connsiteY24" fmla="*/ 2805 h 540569"/>
              <a:gd name="connsiteX25" fmla="*/ 819692 w 861139"/>
              <a:gd name="connsiteY25" fmla="*/ 614 h 540569"/>
              <a:gd name="connsiteX26" fmla="*/ 708153 w 861139"/>
              <a:gd name="connsiteY26" fmla="*/ 614 h 540569"/>
              <a:gd name="connsiteX27" fmla="*/ 695876 w 861139"/>
              <a:gd name="connsiteY27" fmla="*/ 1948 h 540569"/>
              <a:gd name="connsiteX28" fmla="*/ 693116 w 861139"/>
              <a:gd name="connsiteY28" fmla="*/ 4043 h 540569"/>
              <a:gd name="connsiteX29" fmla="*/ 688643 w 861139"/>
              <a:gd name="connsiteY29" fmla="*/ 16521 h 540569"/>
              <a:gd name="connsiteX30" fmla="*/ 489643 w 861139"/>
              <a:gd name="connsiteY30" fmla="*/ 213784 h 540569"/>
              <a:gd name="connsiteX31" fmla="*/ 489643 w 861139"/>
              <a:gd name="connsiteY31" fmla="*/ 19569 h 540569"/>
              <a:gd name="connsiteX32" fmla="*/ 487740 w 861139"/>
              <a:gd name="connsiteY32" fmla="*/ 5282 h 540569"/>
              <a:gd name="connsiteX33" fmla="*/ 484885 w 861139"/>
              <a:gd name="connsiteY33" fmla="*/ 2424 h 540569"/>
              <a:gd name="connsiteX34" fmla="*/ 470609 w 861139"/>
              <a:gd name="connsiteY34" fmla="*/ 614 h 540569"/>
              <a:gd name="connsiteX35" fmla="*/ 368302 w 861139"/>
              <a:gd name="connsiteY35" fmla="*/ 614 h 540569"/>
              <a:gd name="connsiteX36" fmla="*/ 354122 w 861139"/>
              <a:gd name="connsiteY36" fmla="*/ 2424 h 540569"/>
              <a:gd name="connsiteX37" fmla="*/ 351267 w 861139"/>
              <a:gd name="connsiteY37" fmla="*/ 5282 h 540569"/>
              <a:gd name="connsiteX38" fmla="*/ 349363 w 861139"/>
              <a:gd name="connsiteY38" fmla="*/ 19569 h 540569"/>
              <a:gd name="connsiteX39" fmla="*/ 349363 w 861139"/>
              <a:gd name="connsiteY39" fmla="*/ 375804 h 540569"/>
              <a:gd name="connsiteX40" fmla="*/ 145891 w 861139"/>
              <a:gd name="connsiteY40" fmla="*/ 17950 h 540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861139" h="540569">
                <a:moveTo>
                  <a:pt x="145891" y="17950"/>
                </a:moveTo>
                <a:cubicBezTo>
                  <a:pt x="146101" y="13261"/>
                  <a:pt x="145084" y="8599"/>
                  <a:pt x="142940" y="4425"/>
                </a:cubicBezTo>
                <a:cubicBezTo>
                  <a:pt x="142190" y="3401"/>
                  <a:pt x="141254" y="2529"/>
                  <a:pt x="140181" y="1853"/>
                </a:cubicBezTo>
                <a:cubicBezTo>
                  <a:pt x="135948" y="192"/>
                  <a:pt x="131363" y="-365"/>
                  <a:pt x="126857" y="234"/>
                </a:cubicBezTo>
                <a:lnTo>
                  <a:pt x="17126" y="233"/>
                </a:lnTo>
                <a:cubicBezTo>
                  <a:pt x="9798" y="233"/>
                  <a:pt x="6087" y="233"/>
                  <a:pt x="3612" y="2043"/>
                </a:cubicBezTo>
                <a:cubicBezTo>
                  <a:pt x="2570" y="2811"/>
                  <a:pt x="1696" y="3783"/>
                  <a:pt x="1043" y="4901"/>
                </a:cubicBezTo>
                <a:cubicBezTo>
                  <a:pt x="-575" y="7568"/>
                  <a:pt x="-99" y="11378"/>
                  <a:pt x="1043" y="18807"/>
                </a:cubicBezTo>
                <a:cubicBezTo>
                  <a:pt x="58144" y="517250"/>
                  <a:pt x="345747" y="539063"/>
                  <a:pt x="473369" y="540015"/>
                </a:cubicBezTo>
                <a:cubicBezTo>
                  <a:pt x="480031" y="540015"/>
                  <a:pt x="482886" y="540015"/>
                  <a:pt x="485741" y="538396"/>
                </a:cubicBezTo>
                <a:cubicBezTo>
                  <a:pt x="486703" y="537720"/>
                  <a:pt x="487540" y="536882"/>
                  <a:pt x="488216" y="535919"/>
                </a:cubicBezTo>
                <a:cubicBezTo>
                  <a:pt x="489929" y="533538"/>
                  <a:pt x="489929" y="530109"/>
                  <a:pt x="489929" y="523442"/>
                </a:cubicBezTo>
                <a:lnTo>
                  <a:pt x="489929" y="346086"/>
                </a:lnTo>
                <a:cubicBezTo>
                  <a:pt x="642200" y="372566"/>
                  <a:pt x="695019" y="485723"/>
                  <a:pt x="708819" y="526109"/>
                </a:cubicBezTo>
                <a:cubicBezTo>
                  <a:pt x="709826" y="530186"/>
                  <a:pt x="711603" y="534034"/>
                  <a:pt x="714053" y="537444"/>
                </a:cubicBezTo>
                <a:cubicBezTo>
                  <a:pt x="714823" y="538162"/>
                  <a:pt x="715687" y="538771"/>
                  <a:pt x="716623" y="539253"/>
                </a:cubicBezTo>
                <a:cubicBezTo>
                  <a:pt x="720403" y="540443"/>
                  <a:pt x="724390" y="540832"/>
                  <a:pt x="728329" y="540396"/>
                </a:cubicBezTo>
                <a:lnTo>
                  <a:pt x="842532" y="540396"/>
                </a:lnTo>
                <a:cubicBezTo>
                  <a:pt x="851098" y="540396"/>
                  <a:pt x="855475" y="540396"/>
                  <a:pt x="858140" y="538110"/>
                </a:cubicBezTo>
                <a:cubicBezTo>
                  <a:pt x="859182" y="537141"/>
                  <a:pt x="860022" y="535976"/>
                  <a:pt x="860615" y="534681"/>
                </a:cubicBezTo>
                <a:cubicBezTo>
                  <a:pt x="861947" y="531443"/>
                  <a:pt x="860615" y="527347"/>
                  <a:pt x="858045" y="519346"/>
                </a:cubicBezTo>
                <a:cubicBezTo>
                  <a:pt x="792283" y="318464"/>
                  <a:pt x="646007" y="270458"/>
                  <a:pt x="646007" y="270458"/>
                </a:cubicBezTo>
                <a:cubicBezTo>
                  <a:pt x="738996" y="214770"/>
                  <a:pt x="806859" y="125244"/>
                  <a:pt x="835395" y="20617"/>
                </a:cubicBezTo>
                <a:cubicBezTo>
                  <a:pt x="837393" y="12997"/>
                  <a:pt x="838440" y="9187"/>
                  <a:pt x="837013" y="6044"/>
                </a:cubicBezTo>
                <a:cubicBezTo>
                  <a:pt x="836408" y="4812"/>
                  <a:pt x="835567" y="3712"/>
                  <a:pt x="834538" y="2805"/>
                </a:cubicBezTo>
                <a:cubicBezTo>
                  <a:pt x="831873" y="614"/>
                  <a:pt x="827781" y="614"/>
                  <a:pt x="819692" y="614"/>
                </a:cubicBezTo>
                <a:lnTo>
                  <a:pt x="708153" y="614"/>
                </a:lnTo>
                <a:cubicBezTo>
                  <a:pt x="704012" y="115"/>
                  <a:pt x="699813" y="571"/>
                  <a:pt x="695876" y="1948"/>
                </a:cubicBezTo>
                <a:cubicBezTo>
                  <a:pt x="694822" y="2449"/>
                  <a:pt x="693882" y="3162"/>
                  <a:pt x="693116" y="4043"/>
                </a:cubicBezTo>
                <a:cubicBezTo>
                  <a:pt x="690711" y="7816"/>
                  <a:pt x="689183" y="12079"/>
                  <a:pt x="688643" y="16521"/>
                </a:cubicBezTo>
                <a:cubicBezTo>
                  <a:pt x="664089" y="116248"/>
                  <a:pt x="556167" y="211212"/>
                  <a:pt x="489643" y="213784"/>
                </a:cubicBezTo>
                <a:lnTo>
                  <a:pt x="489643" y="19569"/>
                </a:lnTo>
                <a:cubicBezTo>
                  <a:pt x="489643" y="11854"/>
                  <a:pt x="489643" y="8044"/>
                  <a:pt x="487740" y="5282"/>
                </a:cubicBezTo>
                <a:cubicBezTo>
                  <a:pt x="486988" y="4148"/>
                  <a:pt x="486018" y="3176"/>
                  <a:pt x="484885" y="2424"/>
                </a:cubicBezTo>
                <a:cubicBezTo>
                  <a:pt x="480372" y="559"/>
                  <a:pt x="475444" y="-65"/>
                  <a:pt x="470609" y="614"/>
                </a:cubicBezTo>
                <a:lnTo>
                  <a:pt x="368302" y="614"/>
                </a:lnTo>
                <a:cubicBezTo>
                  <a:pt x="363499" y="-72"/>
                  <a:pt x="358599" y="554"/>
                  <a:pt x="354122" y="2424"/>
                </a:cubicBezTo>
                <a:cubicBezTo>
                  <a:pt x="352989" y="3176"/>
                  <a:pt x="352018" y="4148"/>
                  <a:pt x="351267" y="5282"/>
                </a:cubicBezTo>
                <a:cubicBezTo>
                  <a:pt x="349363" y="8044"/>
                  <a:pt x="349363" y="11854"/>
                  <a:pt x="349363" y="19569"/>
                </a:cubicBezTo>
                <a:lnTo>
                  <a:pt x="349363" y="375804"/>
                </a:lnTo>
                <a:cubicBezTo>
                  <a:pt x="349363" y="375804"/>
                  <a:pt x="177487" y="347134"/>
                  <a:pt x="145891" y="17950"/>
                </a:cubicBezTo>
              </a:path>
            </a:pathLst>
          </a:custGeom>
          <a:solidFill>
            <a:schemeClr val="accent1"/>
          </a:solidFill>
          <a:ln w="9501"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grpSp>
    <xdr:clientData/>
  </xdr:twoCellAnchor>
</xdr:wsDr>
</file>

<file path=xl/theme/theme1.xml><?xml version="1.0" encoding="utf-8"?>
<a:theme xmlns:a="http://schemas.openxmlformats.org/drawingml/2006/main" name="VK">
  <a:themeElements>
    <a:clrScheme name="VK 2021">
      <a:dk1>
        <a:srgbClr val="000000"/>
      </a:dk1>
      <a:lt1>
        <a:srgbClr val="FFFFFF"/>
      </a:lt1>
      <a:dk2>
        <a:srgbClr val="0077FF"/>
      </a:dk2>
      <a:lt2>
        <a:srgbClr val="FFFFFF"/>
      </a:lt2>
      <a:accent1>
        <a:srgbClr val="0077FF"/>
      </a:accent1>
      <a:accent2>
        <a:srgbClr val="8024C0"/>
      </a:accent2>
      <a:accent3>
        <a:srgbClr val="FF3885"/>
      </a:accent3>
      <a:accent4>
        <a:srgbClr val="00EAFF"/>
      </a:accent4>
      <a:accent5>
        <a:srgbClr val="BEB6AE"/>
      </a:accent5>
      <a:accent6>
        <a:srgbClr val="17D685"/>
      </a:accent6>
      <a:hlink>
        <a:srgbClr val="0077FF"/>
      </a:hlink>
      <a:folHlink>
        <a:srgbClr val="A538A5"/>
      </a:folHlink>
    </a:clrScheme>
    <a:fontScheme name="VK 2020">
      <a:majorFont>
        <a:latin typeface="VK Sans Display Medium"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SF Pro Text Light"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36000" tIns="36000" rIns="36000" bIns="36000" rtlCol="0">
        <a:spAutoFit/>
      </a:bodyPr>
      <a:lstStyle>
        <a:defPPr algn="l">
          <a:lnSpc>
            <a:spcPct val="110000"/>
          </a:lnSpc>
          <a:spcAft>
            <a:spcPts val="600"/>
          </a:spcAft>
          <a:defRPr dirty="0" smtClean="0"/>
        </a:defPPr>
      </a:lstStyle>
    </a:txDef>
  </a:objectDefaults>
  <a:extraClrSchemeLst/>
  <a:custClrLst>
    <a:custClr name="VK1">
      <a:srgbClr val="397ECC"/>
    </a:custClr>
    <a:custClr name="VK2">
      <a:srgbClr val="EE5C44"/>
    </a:custClr>
    <a:custClr name="VK3">
      <a:srgbClr val="F8C246"/>
    </a:custClr>
    <a:custClr name="VK4">
      <a:srgbClr val="E6457A"/>
    </a:custClr>
    <a:custClr name="VK5">
      <a:srgbClr val="EB4250"/>
    </a:custClr>
    <a:custClr name="VK6">
      <a:srgbClr val="EE5959"/>
    </a:custClr>
    <a:custClr name="VK7">
      <a:srgbClr val="FAEBEB"/>
    </a:custClr>
    <a:custClr name="VK8">
      <a:srgbClr val="52B34B"/>
    </a:custClr>
    <a:custClr name="VK9">
      <a:srgbClr val="65DA65"/>
    </a:custClr>
    <a:custClr name="VK10">
      <a:srgbClr val="63B9BA"/>
    </a:custClr>
    <a:custClr name="VK11">
      <a:srgbClr val="7A3AC0"/>
    </a:custClr>
    <a:custClr name="VK12">
      <a:srgbClr val="A997F9"/>
    </a:custClr>
    <a:custClr name="VK13">
      <a:srgbClr val="F4E7C3"/>
    </a:custClr>
    <a:custClr name="VK14">
      <a:srgbClr val="A99670"/>
    </a:custClr>
  </a:custClrLst>
  <a:extLst>
    <a:ext uri="{05A4C25C-085E-4340-85A3-A5531E510DB2}">
      <thm15:themeFamily xmlns:thm15="http://schemas.microsoft.com/office/thememl/2012/main" name="VK" id="{050FDC22-43FC-44B1-A9C8-EEB1425B439D}" vid="{DE0C56E6-D2F4-4908-BFB4-56A3B9BBF223}"/>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showGridLines="0" tabSelected="1" zoomScale="120" zoomScaleNormal="120" workbookViewId="0"/>
  </sheetViews>
  <sheetFormatPr defaultColWidth="8.640625" defaultRowHeight="15.5" x14ac:dyDescent="0.35"/>
  <cols>
    <col min="1" max="4" width="7.640625" style="73" customWidth="1"/>
    <col min="5" max="6" width="2.140625" style="73" customWidth="1"/>
    <col min="7" max="7" width="21.640625" style="73" customWidth="1"/>
    <col min="8" max="12" width="8.640625" style="73" customWidth="1"/>
    <col min="13" max="16384" width="8.640625" style="73"/>
  </cols>
  <sheetData>
    <row r="1" spans="1:10" x14ac:dyDescent="0.35">
      <c r="A1" s="82">
        <f>IF(G5="English",1,2)</f>
        <v>2</v>
      </c>
    </row>
    <row r="4" spans="1:10" ht="16" thickBot="1" x14ac:dyDescent="0.4">
      <c r="G4" s="83" t="str">
        <f>CHOOSE($A$1,"Language","Язык")</f>
        <v>Язык</v>
      </c>
    </row>
    <row r="5" spans="1:10" ht="16" thickBot="1" x14ac:dyDescent="0.4">
      <c r="G5" s="84" t="s">
        <v>410</v>
      </c>
    </row>
    <row r="7" spans="1:10" x14ac:dyDescent="0.35">
      <c r="F7" s="75"/>
      <c r="G7" s="75"/>
    </row>
    <row r="8" spans="1:10" x14ac:dyDescent="0.35">
      <c r="F8" s="75"/>
      <c r="G8" s="76" t="str">
        <f>CHOOSE(Contents!$A$1,Support!B3,Support!C3)</f>
        <v>Содержание:</v>
      </c>
    </row>
    <row r="9" spans="1:10" x14ac:dyDescent="0.35">
      <c r="F9" s="75"/>
      <c r="G9" s="76"/>
    </row>
    <row r="10" spans="1:10" x14ac:dyDescent="0.35">
      <c r="F10" s="75"/>
      <c r="G10" s="80" t="str">
        <f>CHOOSE(Contents!$A$1,Support!B4,Support!C4)</f>
        <v>Описание изменений</v>
      </c>
      <c r="J10" s="74"/>
    </row>
    <row r="11" spans="1:10" x14ac:dyDescent="0.35">
      <c r="F11" s="75"/>
      <c r="G11" s="80" t="str">
        <f>CHOOSE(Contents!$A$1,Support!B5,Support!C5)</f>
        <v>Результаты сегментов</v>
      </c>
      <c r="J11" s="74"/>
    </row>
    <row r="12" spans="1:10" x14ac:dyDescent="0.35">
      <c r="F12" s="75"/>
      <c r="G12" s="81" t="str">
        <f>CHOOSE(Contents!$A$1,Support!B6,Support!C6)</f>
        <v>ОПУ (МСФО)</v>
      </c>
    </row>
    <row r="13" spans="1:10" x14ac:dyDescent="0.35">
      <c r="F13" s="75"/>
      <c r="G13" s="81" t="str">
        <f>CHOOSE(Contents!$A$1,Support!B7,Support!C7)</f>
        <v>ОФП (МСФО)</v>
      </c>
      <c r="J13" s="74"/>
    </row>
    <row r="14" spans="1:10" x14ac:dyDescent="0.35">
      <c r="F14" s="75"/>
      <c r="G14" s="81" t="str">
        <f>CHOOSE(Contents!$A$1,Support!B8,Support!C8)</f>
        <v>ОДДС (МСФО)</v>
      </c>
    </row>
    <row r="15" spans="1:10" x14ac:dyDescent="0.35">
      <c r="F15" s="75"/>
      <c r="G15" s="81" t="str">
        <f>CHOOSE(Contents!$A$1,Support!B9,Support!C9)</f>
        <v>Сверка</v>
      </c>
      <c r="J15" s="74"/>
    </row>
    <row r="16" spans="1:10" x14ac:dyDescent="0.35">
      <c r="F16" s="75"/>
      <c r="G16" s="75"/>
    </row>
    <row r="27" spans="7:7" x14ac:dyDescent="0.35">
      <c r="G27" s="82" t="s">
        <v>410</v>
      </c>
    </row>
    <row r="28" spans="7:7" x14ac:dyDescent="0.35">
      <c r="G28" s="82" t="s">
        <v>411</v>
      </c>
    </row>
    <row r="29" spans="7:7" x14ac:dyDescent="0.35">
      <c r="G29" s="82" t="s">
        <v>411</v>
      </c>
    </row>
  </sheetData>
  <dataValidations count="1">
    <dataValidation type="list" allowBlank="1" showInputMessage="1" showErrorMessage="1" sqref="G5" xr:uid="{964DAAAA-C122-4DF3-BE05-DE62F32E3898}">
      <formula1>$G$27:$G$28</formula1>
    </dataValidation>
  </dataValidations>
  <hyperlinks>
    <hyperlink ref="G10" location="'Description of changes'!A1" display="'Description of changes'!A1" xr:uid="{FAEEB180-5EB2-40BC-965A-C932EF6CEEEC}"/>
    <hyperlink ref="G11" location="'Segments Performance'!A1" display="'Segments Performance'!A1" xr:uid="{FBE4E4D7-C88D-402B-82A9-20D3EE25410C}"/>
    <hyperlink ref="G12" location="'PnL (IFRS)'!A1" display="'PnL (IFRS)'!A1" xr:uid="{E35AEF77-5F04-4442-B22C-00C96B063D6D}"/>
    <hyperlink ref="G13" location="'BS (IFRS)'!A1" display="'BS (IFRS)'!A1" xr:uid="{2B5DF4F6-54FC-466C-81D6-9CDAAE7E4A36}"/>
    <hyperlink ref="G14" location="'CF (IFRS)'!A1" display="'CF (IFRS)'!A1" xr:uid="{9286037D-7C45-4564-8E14-CA272FB60C46}"/>
    <hyperlink ref="G15" location="Reconciliations!A1" display="Reconciliations!A1" xr:uid="{A510A38C-095B-4B36-B878-7D59C27015C6}"/>
  </hyperlinks>
  <pageMargins left="0.7" right="0.7" top="0.75" bottom="0.75" header="0.3" footer="0.3"/>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9492-4E9B-495E-BCD4-430E7E3B853D}">
  <dimension ref="A1:B6"/>
  <sheetViews>
    <sheetView showGridLines="0" zoomScale="70" zoomScaleNormal="70" workbookViewId="0"/>
  </sheetViews>
  <sheetFormatPr defaultColWidth="8.7109375" defaultRowHeight="14" x14ac:dyDescent="0.3"/>
  <cols>
    <col min="1" max="1" width="2.5" style="217" customWidth="1"/>
    <col min="2" max="2" width="125.2109375" style="217" customWidth="1"/>
    <col min="3" max="16384" width="8.7109375" style="217"/>
  </cols>
  <sheetData>
    <row r="1" spans="1:2" x14ac:dyDescent="0.3">
      <c r="A1" s="216" t="str">
        <f>CHOOSE(Contents!$A$1,Support!$B$2,Support!$C$2)</f>
        <v>Содержание</v>
      </c>
    </row>
    <row r="2" spans="1:2" x14ac:dyDescent="0.3">
      <c r="A2" s="216"/>
    </row>
    <row r="3" spans="1:2" x14ac:dyDescent="0.3">
      <c r="B3" s="218" t="str">
        <f>CHOOSE(Contents!$A$1,Support!B464,Support!C464)</f>
        <v>Описание изменений</v>
      </c>
    </row>
    <row r="4" spans="1:2" ht="22.15" customHeight="1" x14ac:dyDescent="0.3">
      <c r="B4" s="217" t="str">
        <f>CHOOSE(Contents!$A$1,Support!B465,Support!C465)</f>
        <v>Представление информации:</v>
      </c>
    </row>
    <row r="5" spans="1:2" ht="28" x14ac:dyDescent="0.3">
      <c r="B5" s="217" t="str">
        <f>CHOOSE(Contents!$A$1,Support!B466,Support!C466)</f>
        <v>В связи с выбытием игрового сегмента MY. GAMES, в консолидированном отчете о совокупном доходе результаты по данной деятельности представлены отдельной строкой "Чистая прибыль по прекращенной деятельности" до момента выбытия.</v>
      </c>
    </row>
    <row r="6" spans="1:2" ht="409.15" customHeight="1" x14ac:dyDescent="0.3">
      <c r="B6" s="217" t="str">
        <f>CHOOSE(Contents!$A$1,Support!B467,Support!C467)</f>
        <v>С учетом значительной трансформации бизнеса и с целью повышения качества и прозрачности финансовой отчетности Группы, в 2022 VK привела в соответствие с имеющимися активами предоставление обобщенной финансовой информации по сегментам. 
1. Помимо раскрытия информации в соответствии с требованиями МСФО, мы представили скорректированные показатели, которые используются в процессе принятия управленческих решений, обеспечив при этом четкое разграничение результатов деятельности по МСФО и скорректированных показателей, в том числе в рамках раскрытия информации по сегментам. 
Показатели выручки, отраженные в составе результатов деятельности по сегментам, соответствуют показателям выручки по МСФО. Мы дополнили финансовую информацию, подготовка и представление которой осуществляется в соответствии с МСФО, следующим финансовым показателем, не предусмотренными МСФО: скорректированный показатель EBITDA. 
В предыдущих периодах показатель скорректированная EBITDA учитывал корректировки, связанные с отложенной выручкой и бартерной выручкой. В связи с новым представлением сегментов в соответствии с МСФО начиная с четвертого квартала 2022 года данные корректировки были исключены.                                                                
2. Начиная с 2022 года Группа изменила подход к распределению затрат на корпоративные сервисы. Группа проанализировала функционал ключевых сервисов и определила надлежащие подходы к распределению затрат по каждому сервису. Ранее Группа применяла единый подход к распределению затрат по всем корпоративным сервисам, исходя из доли каждого сегмента в прямых затратах.
Отдельные виды корпоративных расходов не подлежат распределению, поэтому мы исключили универсальные групповые сервисы и расходы, которые не относятся к какому-либо определенному бизнес-подразделению, например, к подразделениям, занимающимся поддержанием связей с общественностью, организацией работы с инвесторами и государственными органами, а также некоторые другие сервисы. 
3. Мы изменили структуру и названия операционных сегментов, чтобы отразить стратегию и принципы управления бизнесом, а также повысить прозрачность финансовой отчетности Группы:
3.1. Сегмент «Социальные сети и коммуникационные сервисы» был переформирован в Сегмент «Социальные сети и контентные сервисы» с учетом растущего фокуса VK на медийно контентных проектах, запуска новых внутренних бизнес функций по медиастратегии и работе с инфлюенсерами а также приобретения Дзена. С учетом схожего характера деятельности и бизнес драйверов, такие проекты как VK Звонки, VK Клипы и VK Видео стали частью данного сегмента. Ранее они находились в сегменте «Новые Инициативы».
3.2. С учетом растущего фокуса VK на предоставлении технологий для бизнеса и роста их доли в выручке Группы, различные B2B сервисы, которые развиваются внутри под брендом VK Tech были выделены в отдельный сегмент "Технологии для бизнеса". Ранее они были частью сегмента «Новые инициативы».
3.3 Сегмент «Новые инициативы» был переформирован в «Новые бизнес направления». Он представляет недавние запуски или приобретения, а также активы, которые по отдельности не являются существенными при анализе деятельности VK.
3.4. Сегмент "Игры". Сегмент и его показатели были исключены из отчетности за 2022 год согласно требованиям МСФО 5 по причине его продажи.                                                                                                                                                                                                                                                Показатели по каждому сегменту за сравнительный период также были пересчитаны с учетом вышеперечисленных изменений для целей сопоставимости.</v>
      </c>
    </row>
  </sheetData>
  <hyperlinks>
    <hyperlink ref="A1" location="Contents!A1" display="Contents!A1" xr:uid="{89A3924C-BE79-4880-91EC-425709487F48}"/>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showGridLines="0" zoomScale="70" zoomScaleNormal="70" workbookViewId="0">
      <pane xSplit="2" ySplit="4" topLeftCell="C17" activePane="bottomRight" state="frozen"/>
      <selection pane="topRight"/>
      <selection pane="bottomLeft"/>
      <selection pane="bottomRight" activeCell="M12" sqref="M12"/>
    </sheetView>
  </sheetViews>
  <sheetFormatPr defaultColWidth="8.640625" defaultRowHeight="12.5" x14ac:dyDescent="0.25"/>
  <cols>
    <col min="1" max="1" width="2.140625" style="1" customWidth="1"/>
    <col min="2" max="2" width="61" style="10" customWidth="1"/>
    <col min="3" max="3" width="1.640625" style="1" customWidth="1"/>
    <col min="4" max="4" width="8.640625" style="43" customWidth="1"/>
    <col min="5" max="5" width="8.640625" style="38" customWidth="1"/>
    <col min="6" max="6" width="8.640625" style="1" customWidth="1"/>
    <col min="7" max="7" width="4.7109375" style="1" customWidth="1"/>
    <col min="8" max="8" width="8.640625" style="3" customWidth="1"/>
    <col min="9" max="9" width="9.140625" style="3" bestFit="1" customWidth="1"/>
    <col min="10" max="10" width="8.140625" style="3" customWidth="1"/>
    <col min="11" max="16384" width="8.640625" style="1"/>
  </cols>
  <sheetData>
    <row r="1" spans="1:12" ht="13" x14ac:dyDescent="0.3">
      <c r="A1" s="20" t="str">
        <f>CHOOSE(Contents!$A$1,Support!$B$2,Support!$C$2)</f>
        <v>Содержание</v>
      </c>
      <c r="D1" s="38"/>
      <c r="H1" s="1"/>
      <c r="I1" s="1"/>
      <c r="J1" s="1"/>
    </row>
    <row r="3" spans="1:12" ht="13" x14ac:dyDescent="0.25">
      <c r="H3" s="52"/>
      <c r="I3" s="52"/>
      <c r="J3" s="52"/>
    </row>
    <row r="4" spans="1:12" s="2" customFormat="1" ht="13" x14ac:dyDescent="0.3">
      <c r="B4" s="59" t="str">
        <f>CHOOSE(Contents!$A$1,Support!B12,Support!C12)</f>
        <v>Операционные сегменты, млн руб.</v>
      </c>
      <c r="D4" s="153" t="str">
        <f>CHOOSE(Contents!$A$1,Support!N$1,Support!N$2)</f>
        <v>9 мес. 2021</v>
      </c>
      <c r="E4" s="153" t="str">
        <f>CHOOSE(Contents!$A$1,Support!O$1,Support!O$2)</f>
        <v>4кв 2021</v>
      </c>
      <c r="F4" s="153">
        <f>CHOOSE(Contents!$A$1,Support!P$1,Support!P$2)</f>
        <v>2021</v>
      </c>
      <c r="G4" s="77"/>
      <c r="H4" s="44" t="str">
        <f>CHOOSE(Contents!$A$1,Support!T$1,Support!T$2)</f>
        <v>9 мес. 2022</v>
      </c>
      <c r="I4" s="44" t="str">
        <f>CHOOSE(Contents!$A$1,Support!U$1,Support!U$2)</f>
        <v>4кв 2022</v>
      </c>
      <c r="J4" s="44">
        <f>CHOOSE(Contents!$A$1,Support!V$1,Support!V$2)</f>
        <v>2022</v>
      </c>
    </row>
    <row r="5" spans="1:12" ht="13" x14ac:dyDescent="0.3">
      <c r="B5" s="60">
        <f>CHOOSE(Contents!$A$1,Support!B13,Support!C13)</f>
        <v>0</v>
      </c>
      <c r="C5" s="56"/>
      <c r="D5" s="61"/>
      <c r="E5" s="61"/>
      <c r="F5" s="61"/>
      <c r="H5" s="61"/>
      <c r="I5" s="61"/>
      <c r="J5" s="61"/>
    </row>
    <row r="6" spans="1:12" ht="13" x14ac:dyDescent="0.3">
      <c r="B6" s="62" t="str">
        <f>CHOOSE(Contents!$A$1,Support!B14,Support!C14)</f>
        <v>Итого по группе</v>
      </c>
      <c r="D6" s="154"/>
      <c r="E6" s="154"/>
      <c r="F6" s="63"/>
      <c r="H6" s="63"/>
      <c r="I6" s="63"/>
      <c r="J6" s="63"/>
    </row>
    <row r="7" spans="1:12" s="38" customFormat="1" ht="13" x14ac:dyDescent="0.3">
      <c r="B7" s="64" t="str">
        <f>CHOOSE(Contents!$A$1,Support!B15,Support!C15)</f>
        <v>Выручка</v>
      </c>
      <c r="D7" s="69">
        <v>55442</v>
      </c>
      <c r="E7" s="69">
        <v>26540</v>
      </c>
      <c r="F7" s="177">
        <f>D7+E7</f>
        <v>81982</v>
      </c>
      <c r="G7" s="147"/>
      <c r="H7" s="69">
        <v>66058</v>
      </c>
      <c r="I7" s="69">
        <v>31712</v>
      </c>
      <c r="J7" s="177">
        <f t="shared" ref="J7:J8" si="0">H7+I7</f>
        <v>97770</v>
      </c>
      <c r="K7" s="171"/>
      <c r="L7" s="182"/>
    </row>
    <row r="8" spans="1:12" s="38" customFormat="1" x14ac:dyDescent="0.25">
      <c r="B8" s="157" t="str">
        <f>CHOOSE(Contents!$A$1,Support!B16,Support!C16)</f>
        <v>Итого операционные расходы</v>
      </c>
      <c r="D8" s="161">
        <v>-44752</v>
      </c>
      <c r="E8" s="161">
        <v>-20986</v>
      </c>
      <c r="F8" s="181">
        <f>D8+E8</f>
        <v>-65738</v>
      </c>
      <c r="G8" s="171"/>
      <c r="H8" s="161">
        <v>-55595</v>
      </c>
      <c r="I8" s="161">
        <v>-27386</v>
      </c>
      <c r="J8" s="181">
        <f t="shared" si="0"/>
        <v>-82981</v>
      </c>
      <c r="K8" s="171"/>
      <c r="L8" s="182"/>
    </row>
    <row r="9" spans="1:12" s="38" customFormat="1" ht="13" x14ac:dyDescent="0.3">
      <c r="B9" s="66" t="str">
        <f>CHOOSE(Contents!$A$1,Support!B17,Support!C17)</f>
        <v>Корректировки</v>
      </c>
      <c r="C9" s="67"/>
      <c r="D9" s="69"/>
      <c r="E9" s="69"/>
      <c r="F9" s="178"/>
      <c r="G9" s="171"/>
      <c r="H9" s="131"/>
      <c r="I9" s="131"/>
      <c r="J9" s="178"/>
      <c r="K9" s="171"/>
      <c r="L9" s="182"/>
    </row>
    <row r="10" spans="1:12" s="57" customFormat="1" ht="13" x14ac:dyDescent="0.3">
      <c r="B10" s="155" t="str">
        <f>CHOOSE(Contents!$A$1,Support!B18,Support!C18)</f>
        <v>Платежи, основанные на акциях</v>
      </c>
      <c r="C10" s="168"/>
      <c r="D10" s="169">
        <v>711</v>
      </c>
      <c r="E10" s="169">
        <v>1380</v>
      </c>
      <c r="F10" s="180">
        <f>D10+E10</f>
        <v>2091</v>
      </c>
      <c r="G10" s="172"/>
      <c r="H10" s="170">
        <v>4687</v>
      </c>
      <c r="I10" s="170">
        <v>499</v>
      </c>
      <c r="J10" s="180">
        <f t="shared" ref="J10:J11" si="1">H10+I10</f>
        <v>5186</v>
      </c>
      <c r="K10" s="172"/>
      <c r="L10" s="182"/>
    </row>
    <row r="11" spans="1:12" s="38" customFormat="1" ht="13" x14ac:dyDescent="0.3">
      <c r="B11" s="159" t="str">
        <f>CHOOSE(Contents!$A$1,Support!B19,Support!C19)</f>
        <v>Скорр. EBITDA</v>
      </c>
      <c r="C11" s="67"/>
      <c r="D11" s="148">
        <f>D7+D8+D10</f>
        <v>11401</v>
      </c>
      <c r="E11" s="148">
        <f t="shared" ref="E11:F11" si="2">E7+E8+E10</f>
        <v>6934</v>
      </c>
      <c r="F11" s="179">
        <f t="shared" si="2"/>
        <v>18335</v>
      </c>
      <c r="G11" s="171"/>
      <c r="H11" s="148">
        <f>H7+H8+H10</f>
        <v>15150</v>
      </c>
      <c r="I11" s="148">
        <f t="shared" ref="I11" si="3">I7+I8+I10</f>
        <v>4825</v>
      </c>
      <c r="J11" s="179">
        <f t="shared" si="1"/>
        <v>19975</v>
      </c>
      <c r="K11" s="171"/>
      <c r="L11" s="182"/>
    </row>
    <row r="12" spans="1:12" s="38" customFormat="1" ht="13" x14ac:dyDescent="0.3">
      <c r="B12" s="156" t="str">
        <f>CHOOSE(Contents!$A$1,Support!B20,Support!C20)</f>
        <v>Рентабельность по скорр. EBITDA, %</v>
      </c>
      <c r="D12" s="192">
        <f>D11/D7</f>
        <v>0.20563832473575988</v>
      </c>
      <c r="E12" s="192">
        <f>E11/E7</f>
        <v>0.26126601356443102</v>
      </c>
      <c r="F12" s="193">
        <f>F11/F7</f>
        <v>0.2236466541435925</v>
      </c>
      <c r="H12" s="192">
        <f>H11/H7</f>
        <v>0.22934390989736292</v>
      </c>
      <c r="I12" s="192">
        <f>I11/I7</f>
        <v>0.15215060544904138</v>
      </c>
      <c r="J12" s="193">
        <f>J11/J7</f>
        <v>0.20430602434284545</v>
      </c>
    </row>
    <row r="13" spans="1:12" s="38" customFormat="1" x14ac:dyDescent="0.25">
      <c r="B13" s="173"/>
      <c r="D13" s="47"/>
      <c r="E13" s="47"/>
      <c r="F13" s="47"/>
      <c r="H13" s="47"/>
      <c r="I13" s="47"/>
      <c r="J13" s="47"/>
    </row>
    <row r="14" spans="1:12" s="38" customFormat="1" x14ac:dyDescent="0.25">
      <c r="B14" s="173"/>
      <c r="D14" s="47"/>
      <c r="E14" s="47"/>
      <c r="F14" s="47"/>
      <c r="H14" s="47"/>
      <c r="I14" s="47"/>
      <c r="J14" s="47"/>
    </row>
    <row r="15" spans="1:12" ht="13" x14ac:dyDescent="0.3">
      <c r="B15" s="162" t="str">
        <f>CHOOSE(Contents!$A$1,Support!B24,Support!C24)</f>
        <v>Социальные сети и контентные сервисы</v>
      </c>
      <c r="D15" s="163"/>
      <c r="E15" s="163"/>
      <c r="F15" s="164"/>
      <c r="H15" s="164"/>
      <c r="I15" s="164"/>
      <c r="J15" s="164"/>
    </row>
    <row r="16" spans="1:12" s="38" customFormat="1" ht="13" x14ac:dyDescent="0.3">
      <c r="B16" s="64" t="str">
        <f>CHOOSE(Contents!$A$1,Support!B25,Support!C25)</f>
        <v>Выручка</v>
      </c>
      <c r="D16" s="69">
        <v>43246</v>
      </c>
      <c r="E16" s="69">
        <v>18416</v>
      </c>
      <c r="F16" s="177">
        <f>D16+E16</f>
        <v>61662</v>
      </c>
      <c r="G16" s="1"/>
      <c r="H16" s="69">
        <v>51127</v>
      </c>
      <c r="I16" s="69">
        <v>23989</v>
      </c>
      <c r="J16" s="177">
        <f t="shared" ref="J16:J17" si="4">H16+I16</f>
        <v>75116</v>
      </c>
    </row>
    <row r="17" spans="2:10" s="38" customFormat="1" x14ac:dyDescent="0.25">
      <c r="B17" s="157" t="str">
        <f>CHOOSE(Contents!$A$1,Support!B26,Support!C26)</f>
        <v>Итого операционные расходы</v>
      </c>
      <c r="D17" s="161">
        <v>-26255</v>
      </c>
      <c r="E17" s="161">
        <v>-11022</v>
      </c>
      <c r="F17" s="181">
        <f>D17+E17</f>
        <v>-37277</v>
      </c>
      <c r="H17" s="161">
        <v>-32132</v>
      </c>
      <c r="I17" s="161">
        <v>-17715</v>
      </c>
      <c r="J17" s="181">
        <f t="shared" si="4"/>
        <v>-49847</v>
      </c>
    </row>
    <row r="18" spans="2:10" s="38" customFormat="1" ht="13" x14ac:dyDescent="0.3">
      <c r="B18" s="66" t="str">
        <f>CHOOSE(Contents!$A$1,Support!B27,Support!C27)</f>
        <v>Корректировки</v>
      </c>
      <c r="C18" s="67"/>
      <c r="D18" s="69"/>
      <c r="E18" s="69"/>
      <c r="F18" s="178"/>
      <c r="H18" s="68"/>
      <c r="I18" s="68"/>
      <c r="J18" s="178"/>
    </row>
    <row r="19" spans="2:10" s="38" customFormat="1" ht="13" x14ac:dyDescent="0.3">
      <c r="B19" s="155" t="str">
        <f>CHOOSE(Contents!$A$1,Support!B28,Support!C28)</f>
        <v>Платежи, основанные на акциях</v>
      </c>
      <c r="C19" s="67"/>
      <c r="D19" s="69">
        <v>0</v>
      </c>
      <c r="E19" s="69">
        <v>0</v>
      </c>
      <c r="F19" s="180">
        <f>D19+E19</f>
        <v>0</v>
      </c>
      <c r="H19" s="131">
        <v>0</v>
      </c>
      <c r="I19" s="131">
        <v>0</v>
      </c>
      <c r="J19" s="180">
        <f t="shared" ref="J19:J20" si="5">H19+I19</f>
        <v>0</v>
      </c>
    </row>
    <row r="20" spans="2:10" s="38" customFormat="1" ht="13" x14ac:dyDescent="0.3">
      <c r="B20" s="158" t="str">
        <f>CHOOSE(Contents!$A$1,Support!B29,Support!C29)</f>
        <v>Скорр. EBITDA</v>
      </c>
      <c r="C20" s="67"/>
      <c r="D20" s="148">
        <f t="shared" ref="D20:E20" si="6">D16+D17+D19</f>
        <v>16991</v>
      </c>
      <c r="E20" s="148">
        <f t="shared" si="6"/>
        <v>7394</v>
      </c>
      <c r="F20" s="179">
        <f t="shared" ref="F20" si="7">F16+F17+F19</f>
        <v>24385</v>
      </c>
      <c r="H20" s="148">
        <f t="shared" ref="H20:I20" si="8">H16+H17+H19</f>
        <v>18995</v>
      </c>
      <c r="I20" s="148">
        <f t="shared" si="8"/>
        <v>6274</v>
      </c>
      <c r="J20" s="179">
        <f t="shared" si="5"/>
        <v>25269</v>
      </c>
    </row>
    <row r="21" spans="2:10" s="38" customFormat="1" ht="13" x14ac:dyDescent="0.3">
      <c r="B21" s="158" t="str">
        <f>CHOOSE(Contents!$A$1,Support!B30,Support!C30)</f>
        <v>Рентабельность по скорр. EBITDA, %</v>
      </c>
      <c r="C21" s="167"/>
      <c r="D21" s="192">
        <f>D20/D16</f>
        <v>0.39289182814595569</v>
      </c>
      <c r="E21" s="192">
        <f>E20/E16</f>
        <v>0.40149869678540401</v>
      </c>
      <c r="F21" s="193">
        <f>F20/F16</f>
        <v>0.39546235931367779</v>
      </c>
      <c r="G21" s="167"/>
      <c r="H21" s="192">
        <f>H20/H16</f>
        <v>0.37152580828133863</v>
      </c>
      <c r="I21" s="192">
        <f>I20/I16</f>
        <v>0.26153653757972406</v>
      </c>
      <c r="J21" s="193">
        <f>J20/J16</f>
        <v>0.33639970179455775</v>
      </c>
    </row>
    <row r="22" spans="2:10" s="38" customFormat="1" ht="13" x14ac:dyDescent="0.3">
      <c r="B22" s="174"/>
      <c r="C22" s="67"/>
      <c r="D22" s="71"/>
      <c r="E22" s="71"/>
      <c r="F22" s="71"/>
      <c r="H22" s="71"/>
      <c r="I22" s="71"/>
      <c r="J22" s="71"/>
    </row>
    <row r="23" spans="2:10" ht="13" x14ac:dyDescent="0.3">
      <c r="B23" s="162" t="str">
        <f>CHOOSE(Contents!$A$1,Support!B32,Support!C32)</f>
        <v>Образование</v>
      </c>
      <c r="D23" s="163"/>
      <c r="E23" s="163"/>
      <c r="F23" s="164"/>
      <c r="H23" s="164"/>
      <c r="I23" s="164"/>
      <c r="J23" s="164"/>
    </row>
    <row r="24" spans="2:10" s="38" customFormat="1" ht="13" x14ac:dyDescent="0.3">
      <c r="B24" s="64" t="str">
        <f>CHOOSE(Contents!$A$1,Support!B33,Support!C33)</f>
        <v>Выручка</v>
      </c>
      <c r="D24" s="69">
        <v>6085</v>
      </c>
      <c r="E24" s="69">
        <v>4756</v>
      </c>
      <c r="F24" s="177">
        <f>D24+E24</f>
        <v>10841</v>
      </c>
      <c r="G24" s="1"/>
      <c r="H24" s="69">
        <v>8087</v>
      </c>
      <c r="I24" s="69">
        <v>3187</v>
      </c>
      <c r="J24" s="177">
        <f t="shared" ref="J24:J25" si="9">H24+I24</f>
        <v>11274</v>
      </c>
    </row>
    <row r="25" spans="2:10" s="38" customFormat="1" x14ac:dyDescent="0.25">
      <c r="B25" s="157" t="str">
        <f>CHOOSE(Contents!$A$1,Support!B34,Support!C34)</f>
        <v>Итого операционные расходы</v>
      </c>
      <c r="D25" s="161">
        <v>-8154</v>
      </c>
      <c r="E25" s="161">
        <v>-4037</v>
      </c>
      <c r="F25" s="181">
        <f>D25+E25</f>
        <v>-12191</v>
      </c>
      <c r="H25" s="161">
        <v>-7939</v>
      </c>
      <c r="I25" s="161">
        <v>-2998</v>
      </c>
      <c r="J25" s="181">
        <f t="shared" si="9"/>
        <v>-10937</v>
      </c>
    </row>
    <row r="26" spans="2:10" s="38" customFormat="1" ht="13" x14ac:dyDescent="0.3">
      <c r="B26" s="66" t="str">
        <f>CHOOSE(Contents!$A$1,Support!B35,Support!C35)</f>
        <v>Корректировки</v>
      </c>
      <c r="C26" s="67"/>
      <c r="D26" s="69"/>
      <c r="E26" s="69"/>
      <c r="F26" s="178"/>
      <c r="H26" s="68"/>
      <c r="I26" s="68"/>
      <c r="J26" s="178"/>
    </row>
    <row r="27" spans="2:10" s="38" customFormat="1" ht="13" x14ac:dyDescent="0.3">
      <c r="B27" s="155" t="str">
        <f>CHOOSE(Contents!$A$1,Support!B36,Support!C36)</f>
        <v>Платежи, основанные на акциях</v>
      </c>
      <c r="C27" s="67"/>
      <c r="D27" s="69">
        <v>0</v>
      </c>
      <c r="E27" s="69">
        <v>0</v>
      </c>
      <c r="F27" s="180">
        <f>D27+E27</f>
        <v>0</v>
      </c>
      <c r="H27" s="131">
        <v>0</v>
      </c>
      <c r="I27" s="131">
        <v>0</v>
      </c>
      <c r="J27" s="180">
        <f t="shared" ref="J27:J28" si="10">H27+I27</f>
        <v>0</v>
      </c>
    </row>
    <row r="28" spans="2:10" s="38" customFormat="1" ht="13" x14ac:dyDescent="0.3">
      <c r="B28" s="159" t="str">
        <f>CHOOSE(Contents!$A$1,Support!B37,Support!C37)</f>
        <v>Скорр. EBITDA</v>
      </c>
      <c r="C28" s="67"/>
      <c r="D28" s="160">
        <f t="shared" ref="D28:F28" si="11">D24+D25+D27</f>
        <v>-2069</v>
      </c>
      <c r="E28" s="160">
        <f t="shared" si="11"/>
        <v>719</v>
      </c>
      <c r="F28" s="165">
        <f t="shared" si="11"/>
        <v>-1350</v>
      </c>
      <c r="H28" s="160">
        <f t="shared" ref="H28" si="12">H24+H25+H27</f>
        <v>148</v>
      </c>
      <c r="I28" s="160">
        <f t="shared" ref="I28" si="13">I24+I25+I27</f>
        <v>189</v>
      </c>
      <c r="J28" s="165">
        <f t="shared" si="10"/>
        <v>337</v>
      </c>
    </row>
    <row r="29" spans="2:10" s="38" customFormat="1" ht="13" x14ac:dyDescent="0.3">
      <c r="B29" s="156" t="str">
        <f>CHOOSE(Contents!$A$1,Support!B38,Support!C38)</f>
        <v>Рентабельность по скорр. EBITDA, %</v>
      </c>
      <c r="D29" s="192">
        <f>D28/D24</f>
        <v>-0.3400164338537387</v>
      </c>
      <c r="E29" s="192">
        <f>E28/E24</f>
        <v>0.15117746005046256</v>
      </c>
      <c r="F29" s="193">
        <f>F28/F24</f>
        <v>-0.12452725763305968</v>
      </c>
      <c r="G29" s="167"/>
      <c r="H29" s="192">
        <f>H28/H24</f>
        <v>1.8300976876468405E-2</v>
      </c>
      <c r="I29" s="192">
        <f>I28/I24</f>
        <v>5.9303420144336365E-2</v>
      </c>
      <c r="J29" s="193">
        <f>J28/J24</f>
        <v>2.9891786411211638E-2</v>
      </c>
    </row>
    <row r="30" spans="2:10" s="38" customFormat="1" x14ac:dyDescent="0.25">
      <c r="B30" s="175"/>
      <c r="C30" s="67"/>
      <c r="D30" s="72"/>
      <c r="E30" s="72"/>
      <c r="F30" s="72"/>
      <c r="H30" s="72"/>
      <c r="I30" s="72"/>
      <c r="J30" s="72"/>
    </row>
    <row r="31" spans="2:10" ht="13" x14ac:dyDescent="0.3">
      <c r="B31" s="62" t="str">
        <f>CHOOSE(Contents!$A$1,Support!B40,Support!C40)</f>
        <v>Технологии для бизнеса</v>
      </c>
      <c r="D31" s="154"/>
      <c r="E31" s="154"/>
      <c r="F31" s="63"/>
      <c r="H31" s="63"/>
      <c r="I31" s="63"/>
      <c r="J31" s="63"/>
    </row>
    <row r="32" spans="2:10" s="38" customFormat="1" ht="13" x14ac:dyDescent="0.3">
      <c r="B32" s="64" t="str">
        <f>CHOOSE(Contents!$A$1,Support!B41,Support!C41)</f>
        <v>Выручка</v>
      </c>
      <c r="D32" s="69">
        <v>2003</v>
      </c>
      <c r="E32" s="69">
        <v>1161</v>
      </c>
      <c r="F32" s="177">
        <f>D32+E32</f>
        <v>3164</v>
      </c>
      <c r="G32" s="1"/>
      <c r="H32" s="69">
        <v>2940</v>
      </c>
      <c r="I32" s="69">
        <v>2838</v>
      </c>
      <c r="J32" s="177">
        <f t="shared" ref="J32:J33" si="14">H32+I32</f>
        <v>5778</v>
      </c>
    </row>
    <row r="33" spans="2:10" s="38" customFormat="1" x14ac:dyDescent="0.25">
      <c r="B33" s="157" t="str">
        <f>CHOOSE(Contents!$A$1,Support!B42,Support!C42)</f>
        <v>Итого операционные расходы</v>
      </c>
      <c r="D33" s="161">
        <v>-2218</v>
      </c>
      <c r="E33" s="161">
        <v>-837</v>
      </c>
      <c r="F33" s="181">
        <f>D33+E33</f>
        <v>-3055</v>
      </c>
      <c r="H33" s="161">
        <v>-3141</v>
      </c>
      <c r="I33" s="161">
        <v>-1477</v>
      </c>
      <c r="J33" s="181">
        <f t="shared" si="14"/>
        <v>-4618</v>
      </c>
    </row>
    <row r="34" spans="2:10" s="38" customFormat="1" ht="13" x14ac:dyDescent="0.3">
      <c r="B34" s="66" t="str">
        <f>CHOOSE(Contents!$A$1,Support!B43,Support!C43)</f>
        <v>Корректировки</v>
      </c>
      <c r="C34" s="67"/>
      <c r="D34" s="69"/>
      <c r="E34" s="69"/>
      <c r="F34" s="178"/>
      <c r="H34" s="131"/>
      <c r="I34" s="131"/>
      <c r="J34" s="178"/>
    </row>
    <row r="35" spans="2:10" s="38" customFormat="1" ht="13" x14ac:dyDescent="0.3">
      <c r="B35" s="155" t="str">
        <f>CHOOSE(Contents!$A$1,Support!B44,Support!C44)</f>
        <v>Платежи, основанные на акциях</v>
      </c>
      <c r="C35" s="67"/>
      <c r="D35" s="69">
        <v>0</v>
      </c>
      <c r="E35" s="69">
        <v>0</v>
      </c>
      <c r="F35" s="180">
        <f>D35+E35</f>
        <v>0</v>
      </c>
      <c r="H35" s="131">
        <v>0</v>
      </c>
      <c r="I35" s="131">
        <v>0</v>
      </c>
      <c r="J35" s="180">
        <f t="shared" ref="J35:J36" si="15">H35+I35</f>
        <v>0</v>
      </c>
    </row>
    <row r="36" spans="2:10" s="38" customFormat="1" ht="13" x14ac:dyDescent="0.3">
      <c r="B36" s="159" t="str">
        <f>CHOOSE(Contents!$A$1,Support!B45,Support!C45)</f>
        <v>Скорр. EBITDA</v>
      </c>
      <c r="C36" s="67"/>
      <c r="D36" s="160">
        <f t="shared" ref="D36" si="16">D32+D33+D35</f>
        <v>-215</v>
      </c>
      <c r="E36" s="160">
        <f t="shared" ref="E36:F36" si="17">E32+E33+E35</f>
        <v>324</v>
      </c>
      <c r="F36" s="165">
        <f t="shared" si="17"/>
        <v>109</v>
      </c>
      <c r="H36" s="160">
        <f t="shared" ref="H36" si="18">H32+H33+H35</f>
        <v>-201</v>
      </c>
      <c r="I36" s="160">
        <f t="shared" ref="I36" si="19">I32+I33+I35</f>
        <v>1361</v>
      </c>
      <c r="J36" s="165">
        <f t="shared" si="15"/>
        <v>1160</v>
      </c>
    </row>
    <row r="37" spans="2:10" s="38" customFormat="1" ht="13" x14ac:dyDescent="0.3">
      <c r="B37" s="156" t="str">
        <f>CHOOSE(Contents!$A$1,Support!B46,Support!C46)</f>
        <v>Рентабельность по скорр. EBITDA, %</v>
      </c>
      <c r="D37" s="192">
        <f>D36/D32</f>
        <v>-0.10733899151273091</v>
      </c>
      <c r="E37" s="192">
        <f>E36/E32</f>
        <v>0.27906976744186046</v>
      </c>
      <c r="F37" s="193">
        <f>F36/F32</f>
        <v>3.4450063211125155E-2</v>
      </c>
      <c r="G37" s="167"/>
      <c r="H37" s="192">
        <f>H36/H32</f>
        <v>-6.8367346938775511E-2</v>
      </c>
      <c r="I37" s="192">
        <f>I36/I32</f>
        <v>0.47956307258632841</v>
      </c>
      <c r="J37" s="193">
        <f>J36/J32</f>
        <v>0.20076150917272412</v>
      </c>
    </row>
    <row r="38" spans="2:10" s="38" customFormat="1" x14ac:dyDescent="0.25">
      <c r="B38" s="175"/>
      <c r="C38" s="67"/>
      <c r="D38" s="72"/>
      <c r="E38" s="72"/>
      <c r="F38" s="72"/>
      <c r="H38" s="72"/>
      <c r="I38" s="72"/>
      <c r="J38" s="72"/>
    </row>
    <row r="39" spans="2:10" ht="13" x14ac:dyDescent="0.3">
      <c r="B39" s="62" t="str">
        <f>CHOOSE(Contents!$A$1,Support!B48,Support!C48)</f>
        <v>Новые бизнес направления</v>
      </c>
      <c r="D39" s="154"/>
      <c r="E39" s="154"/>
      <c r="F39" s="63"/>
      <c r="H39" s="63"/>
      <c r="I39" s="63"/>
      <c r="J39" s="63"/>
    </row>
    <row r="40" spans="2:10" s="38" customFormat="1" ht="13" x14ac:dyDescent="0.3">
      <c r="B40" s="64" t="str">
        <f>CHOOSE(Contents!$A$1,Support!B49,Support!C49)</f>
        <v>Выручка</v>
      </c>
      <c r="D40" s="69">
        <v>4365</v>
      </c>
      <c r="E40" s="69">
        <v>2329</v>
      </c>
      <c r="F40" s="177">
        <f>D40+E40</f>
        <v>6694</v>
      </c>
      <c r="G40" s="1"/>
      <c r="H40" s="69">
        <v>4170</v>
      </c>
      <c r="I40" s="69">
        <v>2130</v>
      </c>
      <c r="J40" s="177">
        <f t="shared" ref="J40:J41" si="20">H40+I40</f>
        <v>6300</v>
      </c>
    </row>
    <row r="41" spans="2:10" s="38" customFormat="1" x14ac:dyDescent="0.25">
      <c r="B41" s="157" t="str">
        <f>CHOOSE(Contents!$A$1,Support!B50,Support!C50)</f>
        <v>Итого операционные расходы</v>
      </c>
      <c r="D41" s="161">
        <v>-5920</v>
      </c>
      <c r="E41" s="161">
        <v>-3377</v>
      </c>
      <c r="F41" s="181">
        <f>D41+E41</f>
        <v>-9297</v>
      </c>
      <c r="H41" s="161">
        <v>-6357</v>
      </c>
      <c r="I41" s="161">
        <v>-4271</v>
      </c>
      <c r="J41" s="181">
        <f t="shared" si="20"/>
        <v>-10628</v>
      </c>
    </row>
    <row r="42" spans="2:10" s="38" customFormat="1" ht="13" x14ac:dyDescent="0.3">
      <c r="B42" s="66" t="str">
        <f>CHOOSE(Contents!$A$1,Support!B51,Support!C51)</f>
        <v>Корректировки</v>
      </c>
      <c r="C42" s="67"/>
      <c r="D42" s="69"/>
      <c r="E42" s="69"/>
      <c r="F42" s="178"/>
      <c r="H42" s="131"/>
      <c r="I42" s="131"/>
      <c r="J42" s="178"/>
    </row>
    <row r="43" spans="2:10" s="38" customFormat="1" ht="13" x14ac:dyDescent="0.3">
      <c r="B43" s="155" t="str">
        <f>CHOOSE(Contents!$A$1,Support!B52,Support!C52)</f>
        <v>Платежи, основанные на акциях</v>
      </c>
      <c r="C43" s="67"/>
      <c r="D43" s="69">
        <v>0</v>
      </c>
      <c r="E43" s="69">
        <v>0</v>
      </c>
      <c r="F43" s="180">
        <f>D43+E43</f>
        <v>0</v>
      </c>
      <c r="H43" s="131">
        <v>0</v>
      </c>
      <c r="I43" s="131">
        <v>0</v>
      </c>
      <c r="J43" s="180">
        <f t="shared" ref="J43:J44" si="21">H43+I43</f>
        <v>0</v>
      </c>
    </row>
    <row r="44" spans="2:10" s="38" customFormat="1" ht="13" x14ac:dyDescent="0.3">
      <c r="B44" s="159" t="str">
        <f>CHOOSE(Contents!$A$1,Support!B53,Support!C53)</f>
        <v>Скорр. EBITDA</v>
      </c>
      <c r="C44" s="67"/>
      <c r="D44" s="160">
        <v>-1555</v>
      </c>
      <c r="E44" s="160">
        <v>-1048</v>
      </c>
      <c r="F44" s="205">
        <f t="shared" ref="F44" si="22">F40+F41+F43</f>
        <v>-2603</v>
      </c>
      <c r="G44" s="53"/>
      <c r="H44" s="160">
        <v>-2187</v>
      </c>
      <c r="I44" s="160">
        <v>-2141</v>
      </c>
      <c r="J44" s="205">
        <f t="shared" si="21"/>
        <v>-4328</v>
      </c>
    </row>
    <row r="45" spans="2:10" s="38" customFormat="1" ht="13" x14ac:dyDescent="0.3">
      <c r="B45" s="156" t="str">
        <f>CHOOSE(Contents!$A$1,Support!B54,Support!C54)</f>
        <v>Рентабельность по скорр. EBITDA, %</v>
      </c>
      <c r="D45" s="192">
        <f>D44/D40</f>
        <v>-0.35624284077892326</v>
      </c>
      <c r="E45" s="192">
        <f>E44/E40</f>
        <v>-0.44997853155860884</v>
      </c>
      <c r="F45" s="193">
        <f>F44/F40</f>
        <v>-0.38885569166417688</v>
      </c>
      <c r="G45" s="167"/>
      <c r="H45" s="192">
        <f>H44/H40</f>
        <v>-0.52446043165467626</v>
      </c>
      <c r="I45" s="192">
        <f>I44/I40</f>
        <v>-1.0051643192488262</v>
      </c>
      <c r="J45" s="193">
        <f>J44/J40</f>
        <v>-0.68698412698412703</v>
      </c>
    </row>
    <row r="46" spans="2:10" s="38" customFormat="1" x14ac:dyDescent="0.25">
      <c r="B46" s="176"/>
      <c r="D46" s="70"/>
      <c r="E46" s="70"/>
      <c r="F46" s="70"/>
      <c r="H46" s="47"/>
      <c r="I46" s="47"/>
      <c r="J46" s="47"/>
    </row>
    <row r="47" spans="2:10" ht="13" x14ac:dyDescent="0.3">
      <c r="B47" s="62" t="str">
        <f>CHOOSE(Contents!$A$1,Support!B56,Support!C56)</f>
        <v>Не распределено</v>
      </c>
      <c r="D47" s="154"/>
      <c r="E47" s="154"/>
      <c r="F47" s="63"/>
      <c r="H47" s="63"/>
      <c r="I47" s="63"/>
      <c r="J47" s="63"/>
    </row>
    <row r="48" spans="2:10" s="38" customFormat="1" ht="13" x14ac:dyDescent="0.3">
      <c r="B48" s="64" t="str">
        <f>CHOOSE(Contents!$A$1,Support!B57,Support!C57)</f>
        <v>Выручка</v>
      </c>
      <c r="D48" s="69">
        <v>0</v>
      </c>
      <c r="E48" s="69">
        <v>0</v>
      </c>
      <c r="F48" s="177">
        <f>D48+E48</f>
        <v>0</v>
      </c>
      <c r="G48" s="1"/>
      <c r="H48" s="69">
        <v>15</v>
      </c>
      <c r="I48" s="69">
        <v>16</v>
      </c>
      <c r="J48" s="177">
        <f t="shared" ref="J48:J49" si="23">H48+I48</f>
        <v>31</v>
      </c>
    </row>
    <row r="49" spans="2:10" s="38" customFormat="1" x14ac:dyDescent="0.25">
      <c r="B49" s="157" t="str">
        <f>CHOOSE(Contents!$A$1,Support!B58,Support!C58)</f>
        <v>Итого операционные расходы</v>
      </c>
      <c r="D49" s="161">
        <v>-2462</v>
      </c>
      <c r="E49" s="161">
        <v>-1835</v>
      </c>
      <c r="F49" s="181">
        <f>D49+E49</f>
        <v>-4297</v>
      </c>
      <c r="H49" s="161">
        <v>-6307</v>
      </c>
      <c r="I49" s="161">
        <v>-1373</v>
      </c>
      <c r="J49" s="181">
        <f t="shared" si="23"/>
        <v>-7680</v>
      </c>
    </row>
    <row r="50" spans="2:10" s="38" customFormat="1" ht="13" x14ac:dyDescent="0.3">
      <c r="B50" s="66" t="str">
        <f>CHOOSE(Contents!$A$1,Support!B59,Support!C59)</f>
        <v>Корректировки</v>
      </c>
      <c r="C50" s="67"/>
      <c r="D50" s="69"/>
      <c r="E50" s="69"/>
      <c r="F50" s="178"/>
      <c r="H50" s="68"/>
      <c r="I50" s="68"/>
      <c r="J50" s="178"/>
    </row>
    <row r="51" spans="2:10" s="38" customFormat="1" ht="13" x14ac:dyDescent="0.3">
      <c r="B51" s="155" t="str">
        <f>CHOOSE(Contents!$A$1,Support!B60,Support!C60)</f>
        <v>Платежи, основанные на акциях</v>
      </c>
      <c r="C51" s="67"/>
      <c r="D51" s="169">
        <v>711</v>
      </c>
      <c r="E51" s="169">
        <v>1380</v>
      </c>
      <c r="F51" s="204">
        <f>D51+E51</f>
        <v>2091</v>
      </c>
      <c r="G51" s="53"/>
      <c r="H51" s="47">
        <v>4687</v>
      </c>
      <c r="I51" s="47">
        <v>499</v>
      </c>
      <c r="J51" s="204">
        <f t="shared" ref="J51" si="24">H51+I51</f>
        <v>5186</v>
      </c>
    </row>
    <row r="52" spans="2:10" s="38" customFormat="1" ht="13" x14ac:dyDescent="0.3">
      <c r="B52" s="159" t="str">
        <f>CHOOSE(Contents!$A$1,Support!B61,Support!C61)</f>
        <v>Скорр. EBITDA</v>
      </c>
      <c r="C52" s="67"/>
      <c r="D52" s="160">
        <f>D48+D49+D51</f>
        <v>-1751</v>
      </c>
      <c r="E52" s="160">
        <f>E48+E49+E51</f>
        <v>-455</v>
      </c>
      <c r="F52" s="205">
        <f>F48+F49+F51</f>
        <v>-2206</v>
      </c>
      <c r="G52" s="53"/>
      <c r="H52" s="160">
        <f>H48+H49+H51</f>
        <v>-1605</v>
      </c>
      <c r="I52" s="160">
        <f>I48+I49+I51</f>
        <v>-858</v>
      </c>
      <c r="J52" s="205">
        <f>H52+I52</f>
        <v>-2463</v>
      </c>
    </row>
    <row r="53" spans="2:10" s="38" customFormat="1" x14ac:dyDescent="0.25">
      <c r="B53" s="173"/>
      <c r="D53" s="206"/>
      <c r="E53" s="206"/>
      <c r="F53" s="47"/>
      <c r="G53" s="53"/>
      <c r="H53" s="206"/>
      <c r="I53" s="206"/>
      <c r="J53" s="207"/>
    </row>
    <row r="54" spans="2:10" ht="13" x14ac:dyDescent="0.3">
      <c r="B54" s="62" t="str">
        <f>CHOOSE(Contents!$A$1,Support!B64,Support!C64)</f>
        <v>Элиминации</v>
      </c>
      <c r="D54" s="208"/>
      <c r="E54" s="208"/>
      <c r="F54" s="209"/>
      <c r="G54" s="210"/>
      <c r="H54" s="209"/>
      <c r="I54" s="209"/>
      <c r="J54" s="209"/>
    </row>
    <row r="55" spans="2:10" s="38" customFormat="1" ht="13" x14ac:dyDescent="0.3">
      <c r="B55" s="64" t="str">
        <f>CHOOSE(Contents!$A$1,Support!B66,Support!C66)</f>
        <v>Выручка</v>
      </c>
      <c r="D55" s="69">
        <v>-257</v>
      </c>
      <c r="E55" s="69">
        <v>-122</v>
      </c>
      <c r="F55" s="211">
        <f>D55+E55</f>
        <v>-379</v>
      </c>
      <c r="G55" s="210"/>
      <c r="H55" s="69">
        <v>-281</v>
      </c>
      <c r="I55" s="69">
        <v>-448</v>
      </c>
      <c r="J55" s="211">
        <f t="shared" ref="J55:J56" si="25">H55+I55</f>
        <v>-729</v>
      </c>
    </row>
    <row r="56" spans="2:10" s="38" customFormat="1" x14ac:dyDescent="0.25">
      <c r="B56" s="157" t="str">
        <f>CHOOSE(Contents!$A$1,Support!B67,Support!C67)</f>
        <v>Итого операционные расходы</v>
      </c>
      <c r="D56" s="161">
        <v>257</v>
      </c>
      <c r="E56" s="161">
        <v>122</v>
      </c>
      <c r="F56" s="181">
        <f>D56+E56</f>
        <v>379</v>
      </c>
      <c r="G56" s="53"/>
      <c r="H56" s="161">
        <v>281</v>
      </c>
      <c r="I56" s="161">
        <v>448</v>
      </c>
      <c r="J56" s="181">
        <f t="shared" si="25"/>
        <v>729</v>
      </c>
    </row>
    <row r="57" spans="2:10" s="38" customFormat="1" ht="13" x14ac:dyDescent="0.3">
      <c r="B57" s="66" t="str">
        <f>CHOOSE(Contents!$A$1,Support!B68,Support!C68)</f>
        <v>Корректировки</v>
      </c>
      <c r="C57" s="67"/>
      <c r="D57" s="69"/>
      <c r="E57" s="69"/>
      <c r="F57" s="212"/>
      <c r="G57" s="53"/>
      <c r="H57" s="47"/>
      <c r="I57" s="47"/>
      <c r="J57" s="212"/>
    </row>
    <row r="58" spans="2:10" s="38" customFormat="1" ht="13" x14ac:dyDescent="0.3">
      <c r="B58" s="155" t="str">
        <f>CHOOSE(Contents!$A$1,Support!B69,Support!C69)</f>
        <v>Платежи, основанные на акциях</v>
      </c>
      <c r="C58" s="67"/>
      <c r="D58" s="69">
        <v>0</v>
      </c>
      <c r="E58" s="69">
        <v>0</v>
      </c>
      <c r="F58" s="204">
        <f>D58+E58</f>
        <v>0</v>
      </c>
      <c r="G58" s="53"/>
      <c r="H58" s="213">
        <v>0</v>
      </c>
      <c r="I58" s="213">
        <v>0</v>
      </c>
      <c r="J58" s="204">
        <f t="shared" ref="J58:J59" si="26">H58+I58</f>
        <v>0</v>
      </c>
    </row>
    <row r="59" spans="2:10" s="38" customFormat="1" ht="13" x14ac:dyDescent="0.3">
      <c r="B59" s="159" t="str">
        <f>CHOOSE(Contents!$A$1,Support!B70,Support!C70)</f>
        <v>Скорр. EBITDA</v>
      </c>
      <c r="C59" s="67"/>
      <c r="D59" s="160">
        <f t="shared" ref="D59" si="27">D55+D56+D58</f>
        <v>0</v>
      </c>
      <c r="E59" s="160">
        <f t="shared" ref="E59:F59" si="28">E55+E56+E58</f>
        <v>0</v>
      </c>
      <c r="F59" s="205">
        <f t="shared" si="28"/>
        <v>0</v>
      </c>
      <c r="G59" s="53"/>
      <c r="H59" s="160">
        <f t="shared" ref="H59" si="29">H55+H56+H58</f>
        <v>0</v>
      </c>
      <c r="I59" s="160">
        <f t="shared" ref="I59" si="30">I55+I56+I58</f>
        <v>0</v>
      </c>
      <c r="J59" s="205">
        <f t="shared" si="26"/>
        <v>0</v>
      </c>
    </row>
  </sheetData>
  <hyperlinks>
    <hyperlink ref="A1" location="Contents!A1" display="Back" xr:uid="{F233005D-C89F-4882-9263-34F4A74CA954}"/>
  </hyperlinks>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showGridLines="0" zoomScale="73" zoomScaleNormal="73" workbookViewId="0">
      <pane xSplit="2" ySplit="4" topLeftCell="C5" activePane="bottomRight" state="frozen"/>
      <selection pane="topRight"/>
      <selection pane="bottomLeft"/>
      <selection pane="bottomRight" activeCell="O30" sqref="O30"/>
    </sheetView>
  </sheetViews>
  <sheetFormatPr defaultColWidth="8.640625" defaultRowHeight="12.5" x14ac:dyDescent="0.3"/>
  <cols>
    <col min="1" max="1" width="2.140625" style="3" customWidth="1"/>
    <col min="2" max="2" width="61.140625" style="6" customWidth="1"/>
    <col min="3" max="4" width="1.640625" style="3" customWidth="1"/>
    <col min="5" max="7" width="10.140625" style="3" customWidth="1"/>
    <col min="8" max="8" width="2.640625" style="3" customWidth="1"/>
    <col min="9" max="10" width="10.140625" style="3" customWidth="1"/>
    <col min="11" max="11" width="13.2109375" style="3" customWidth="1"/>
    <col min="12" max="16384" width="8.640625" style="3"/>
  </cols>
  <sheetData>
    <row r="1" spans="1:22" ht="13" x14ac:dyDescent="0.3">
      <c r="A1" s="137" t="str">
        <f>CHOOSE(Contents!$A$1,Support!$B$2,Support!$C$2)</f>
        <v>Содержание</v>
      </c>
    </row>
    <row r="4" spans="1:22" s="138" customFormat="1" ht="51.65" customHeight="1" x14ac:dyDescent="0.3">
      <c r="B4" s="88" t="str">
        <f>CHOOSE(Contents!$A$1,Support!B73,Support!C73)</f>
        <v>Консолидированный отчет о совокупном доходе, млн руб.</v>
      </c>
      <c r="C4" s="3"/>
      <c r="D4" s="140"/>
      <c r="E4" s="44" t="str">
        <f>CHOOSE(Contents!$A$1,Support!N$1,Support!N$2)</f>
        <v>9 мес. 2021</v>
      </c>
      <c r="F4" s="44" t="str">
        <f>CHOOSE(Contents!$A$1,Support!O$1,Support!O$2)</f>
        <v>4кв 2021</v>
      </c>
      <c r="G4" s="44">
        <f>CHOOSE(Contents!$A$1,Support!P$1,Support!P$2)</f>
        <v>2021</v>
      </c>
      <c r="H4" s="139"/>
      <c r="I4" s="44" t="str">
        <f>CHOOSE(Contents!$A$1,Support!T$1,Support!T$2)</f>
        <v>9 мес. 2022</v>
      </c>
      <c r="J4" s="44" t="str">
        <f>CHOOSE(Contents!$A$1,Support!U$1,Support!U$2)</f>
        <v>4кв 2022</v>
      </c>
      <c r="K4" s="44">
        <f>CHOOSE(Contents!$A$1,Support!V$1,Support!V$2)</f>
        <v>2022</v>
      </c>
    </row>
    <row r="5" spans="1:22" x14ac:dyDescent="0.3">
      <c r="B5" s="7" t="str">
        <f>CHOOSE(Contents!$A$1,Support!B74,Support!C74)</f>
        <v xml:space="preserve">Онлайн реклама </v>
      </c>
      <c r="E5" s="14">
        <f>G5-F5</f>
        <v>30407</v>
      </c>
      <c r="F5" s="14">
        <v>13659</v>
      </c>
      <c r="G5" s="14">
        <v>44066</v>
      </c>
      <c r="I5" s="14">
        <f>K5-J5</f>
        <v>37601</v>
      </c>
      <c r="J5" s="14">
        <v>19316</v>
      </c>
      <c r="K5" s="14">
        <v>56917</v>
      </c>
      <c r="L5" s="16"/>
      <c r="M5" s="16"/>
      <c r="N5" s="16"/>
      <c r="O5" s="16"/>
      <c r="P5" s="16"/>
      <c r="Q5" s="16"/>
      <c r="R5" s="16"/>
      <c r="S5" s="16"/>
      <c r="T5" s="16"/>
      <c r="U5" s="16"/>
      <c r="V5" s="16"/>
    </row>
    <row r="6" spans="1:22" x14ac:dyDescent="0.3">
      <c r="B6" s="7" t="str">
        <f>CHOOSE(Contents!$A$1,Support!B76,Support!C76)</f>
        <v>Пользовательские платежи</v>
      </c>
      <c r="E6" s="14">
        <f t="shared" ref="E6:E8" si="0">G6-F6</f>
        <v>13009</v>
      </c>
      <c r="F6" s="14">
        <v>4915</v>
      </c>
      <c r="G6" s="14">
        <v>17924</v>
      </c>
      <c r="I6" s="14">
        <f t="shared" ref="I6:I8" si="1">K6-J6</f>
        <v>12710</v>
      </c>
      <c r="J6" s="14">
        <v>4298</v>
      </c>
      <c r="K6" s="14">
        <v>17008</v>
      </c>
      <c r="L6" s="16"/>
      <c r="M6" s="16"/>
      <c r="N6" s="16"/>
      <c r="O6" s="16"/>
      <c r="P6" s="16"/>
      <c r="Q6" s="16"/>
      <c r="R6" s="16"/>
      <c r="S6" s="16"/>
      <c r="T6" s="16"/>
      <c r="U6" s="16"/>
      <c r="V6" s="16"/>
    </row>
    <row r="7" spans="1:22" x14ac:dyDescent="0.3">
      <c r="B7" s="7" t="str">
        <f>CHOOSE(Contents!$A$1,Support!B77,Support!C77)</f>
        <v>Образовательные технологии</v>
      </c>
      <c r="E7" s="14">
        <f t="shared" si="0"/>
        <v>5924</v>
      </c>
      <c r="F7" s="14">
        <v>4727</v>
      </c>
      <c r="G7" s="14">
        <v>10651</v>
      </c>
      <c r="I7" s="14">
        <f t="shared" si="1"/>
        <v>8034</v>
      </c>
      <c r="J7" s="14">
        <v>3156</v>
      </c>
      <c r="K7" s="14">
        <v>11190</v>
      </c>
      <c r="L7" s="16"/>
      <c r="M7" s="16"/>
      <c r="N7" s="16"/>
      <c r="O7" s="16"/>
      <c r="P7" s="16"/>
      <c r="Q7" s="16"/>
      <c r="R7" s="16"/>
      <c r="S7" s="16"/>
      <c r="T7" s="16"/>
      <c r="U7" s="16"/>
      <c r="V7" s="16"/>
    </row>
    <row r="8" spans="1:22" x14ac:dyDescent="0.3">
      <c r="B8" s="7" t="str">
        <f>CHOOSE(Contents!$A$1,Support!B78,Support!C78)</f>
        <v>Прочая выручка</v>
      </c>
      <c r="E8" s="14">
        <f t="shared" si="0"/>
        <v>6102</v>
      </c>
      <c r="F8" s="14">
        <v>3239</v>
      </c>
      <c r="G8" s="14">
        <v>9341</v>
      </c>
      <c r="I8" s="14">
        <f t="shared" si="1"/>
        <v>7713</v>
      </c>
      <c r="J8" s="14">
        <v>4942</v>
      </c>
      <c r="K8" s="14">
        <v>12655</v>
      </c>
      <c r="L8" s="16"/>
      <c r="M8" s="16"/>
      <c r="N8" s="16"/>
      <c r="O8" s="16"/>
      <c r="P8" s="16"/>
      <c r="Q8" s="16"/>
      <c r="R8" s="16"/>
      <c r="S8" s="16"/>
      <c r="T8" s="16"/>
      <c r="U8" s="16"/>
      <c r="V8" s="16"/>
    </row>
    <row r="9" spans="1:22" ht="13" x14ac:dyDescent="0.3">
      <c r="B9" s="30" t="str">
        <f>CHOOSE(Contents!$A$1,Support!B79,Support!C79)</f>
        <v>Итого выручка</v>
      </c>
      <c r="E9" s="21">
        <f>SUM(E5:E8)</f>
        <v>55442</v>
      </c>
      <c r="F9" s="21">
        <f>SUM(F5:F8)</f>
        <v>26540</v>
      </c>
      <c r="G9" s="21">
        <f>SUM(G5:G8)</f>
        <v>81982</v>
      </c>
      <c r="I9" s="21">
        <f>SUM(I5:I8)</f>
        <v>66058</v>
      </c>
      <c r="J9" s="21">
        <f>SUM(J5:J8)</f>
        <v>31712</v>
      </c>
      <c r="K9" s="21">
        <f>SUM(K5:K8)</f>
        <v>97770</v>
      </c>
      <c r="L9" s="16"/>
      <c r="M9" s="16"/>
      <c r="N9" s="16"/>
      <c r="O9" s="16"/>
      <c r="P9" s="16"/>
      <c r="Q9" s="16"/>
      <c r="R9" s="16"/>
      <c r="S9" s="16"/>
      <c r="T9" s="16"/>
      <c r="U9" s="16"/>
      <c r="V9" s="16"/>
    </row>
    <row r="10" spans="1:22" x14ac:dyDescent="0.3">
      <c r="E10" s="16"/>
      <c r="F10" s="16"/>
      <c r="G10" s="16"/>
      <c r="I10" s="16"/>
      <c r="J10" s="16"/>
      <c r="K10" s="16"/>
      <c r="L10" s="16"/>
      <c r="M10" s="16"/>
      <c r="N10" s="16"/>
      <c r="O10" s="16"/>
      <c r="P10" s="16"/>
      <c r="Q10" s="16"/>
      <c r="R10" s="16"/>
      <c r="S10" s="16"/>
      <c r="T10" s="16"/>
      <c r="U10" s="16"/>
      <c r="V10" s="16"/>
    </row>
    <row r="11" spans="1:22" x14ac:dyDescent="0.3">
      <c r="B11" s="7" t="str">
        <f>CHOOSE(Contents!$A$1,Support!B82,Support!C82)</f>
        <v>Расходы на персонал</v>
      </c>
      <c r="E11" s="14">
        <f t="shared" ref="E11" si="2">G11-F11</f>
        <v>-18924</v>
      </c>
      <c r="F11" s="14">
        <v>-9004</v>
      </c>
      <c r="G11" s="14">
        <v>-27928</v>
      </c>
      <c r="I11" s="14">
        <f t="shared" ref="I11:I17" si="3">K11-J11</f>
        <v>-27167</v>
      </c>
      <c r="J11" s="14">
        <v>-11680</v>
      </c>
      <c r="K11" s="14">
        <v>-38847</v>
      </c>
      <c r="L11" s="16"/>
      <c r="M11" s="16"/>
      <c r="N11" s="16"/>
      <c r="O11" s="16"/>
      <c r="P11" s="16"/>
      <c r="Q11" s="16"/>
      <c r="R11" s="16"/>
      <c r="S11" s="16"/>
      <c r="T11" s="16"/>
      <c r="U11" s="16"/>
      <c r="V11" s="16"/>
    </row>
    <row r="12" spans="1:22" x14ac:dyDescent="0.3">
      <c r="B12" s="7" t="str">
        <f>CHOOSE(Contents!$A$1,Support!B83,Support!C83)</f>
        <v>Вознаграждение агентам/партнерам</v>
      </c>
      <c r="E12" s="14">
        <f t="shared" ref="E12:E17" si="4">G12-F12</f>
        <v>-16235</v>
      </c>
      <c r="F12" s="14">
        <v>-6708</v>
      </c>
      <c r="G12" s="14">
        <v>-22943</v>
      </c>
      <c r="I12" s="14">
        <f t="shared" si="3"/>
        <v>-16408</v>
      </c>
      <c r="J12" s="14">
        <v>-7580</v>
      </c>
      <c r="K12" s="14">
        <v>-23988</v>
      </c>
      <c r="L12" s="16"/>
      <c r="M12" s="16"/>
      <c r="N12" s="16"/>
      <c r="O12" s="16"/>
      <c r="P12" s="16"/>
      <c r="Q12" s="16"/>
      <c r="R12" s="16"/>
      <c r="S12" s="16"/>
      <c r="T12" s="16"/>
      <c r="U12" s="16"/>
      <c r="V12" s="16"/>
    </row>
    <row r="13" spans="1:22" x14ac:dyDescent="0.3">
      <c r="B13" s="7" t="str">
        <f>CHOOSE(Contents!$A$1,Support!B84,Support!C84)</f>
        <v>Маркетинговые расходы</v>
      </c>
      <c r="E13" s="14">
        <f t="shared" si="4"/>
        <v>-6024</v>
      </c>
      <c r="F13" s="14">
        <v>-2879</v>
      </c>
      <c r="G13" s="14">
        <v>-8903</v>
      </c>
      <c r="I13" s="14">
        <f t="shared" si="3"/>
        <v>-8306</v>
      </c>
      <c r="J13" s="14">
        <v>-5712</v>
      </c>
      <c r="K13" s="14">
        <v>-14018</v>
      </c>
      <c r="L13" s="16"/>
      <c r="M13" s="16"/>
      <c r="N13" s="16"/>
      <c r="O13" s="16"/>
      <c r="P13" s="16"/>
      <c r="Q13" s="16"/>
      <c r="R13" s="16"/>
      <c r="S13" s="16"/>
      <c r="T13" s="16"/>
      <c r="U13" s="16"/>
      <c r="V13" s="16"/>
    </row>
    <row r="14" spans="1:22" x14ac:dyDescent="0.3">
      <c r="B14" s="7" t="str">
        <f>CHOOSE(Contents!$A$1,Support!B85,Support!C85)</f>
        <v>Расходы на хостинг серверов</v>
      </c>
      <c r="E14" s="14">
        <f t="shared" si="4"/>
        <v>-389</v>
      </c>
      <c r="F14" s="14">
        <v>-131</v>
      </c>
      <c r="G14" s="14">
        <v>-520</v>
      </c>
      <c r="I14" s="14">
        <f t="shared" si="3"/>
        <v>-516</v>
      </c>
      <c r="J14" s="14">
        <v>-120</v>
      </c>
      <c r="K14" s="14">
        <v>-636</v>
      </c>
      <c r="L14" s="16"/>
      <c r="M14" s="16"/>
      <c r="N14" s="16"/>
      <c r="O14" s="16"/>
      <c r="P14" s="16"/>
      <c r="Q14" s="16"/>
      <c r="R14" s="16"/>
      <c r="S14" s="16"/>
      <c r="T14" s="16"/>
      <c r="U14" s="16"/>
      <c r="V14" s="16"/>
    </row>
    <row r="15" spans="1:22" x14ac:dyDescent="0.3">
      <c r="B15" s="7" t="str">
        <f>CHOOSE(Contents!$A$1,Support!B86,Support!C86)</f>
        <v>Профессиональные услуги</v>
      </c>
      <c r="E15" s="14">
        <f t="shared" si="4"/>
        <v>-793</v>
      </c>
      <c r="F15" s="14">
        <v>-342</v>
      </c>
      <c r="G15" s="14">
        <v>-1135</v>
      </c>
      <c r="H15" s="141"/>
      <c r="I15" s="14">
        <f t="shared" si="3"/>
        <v>-751</v>
      </c>
      <c r="J15" s="14">
        <v>-478</v>
      </c>
      <c r="K15" s="14">
        <v>-1229</v>
      </c>
      <c r="L15" s="16"/>
      <c r="M15" s="16"/>
      <c r="N15" s="16"/>
      <c r="O15" s="16"/>
      <c r="P15" s="16"/>
      <c r="Q15" s="16"/>
      <c r="R15" s="16"/>
      <c r="S15" s="16"/>
      <c r="T15" s="16"/>
      <c r="U15" s="16"/>
      <c r="V15" s="16"/>
    </row>
    <row r="16" spans="1:22" x14ac:dyDescent="0.3">
      <c r="B16" s="7" t="str">
        <f>CHOOSE(Contents!$A$1,Support!B87,Support!C87)</f>
        <v>Прочие операционные доходы</v>
      </c>
      <c r="E16" s="14">
        <f t="shared" si="4"/>
        <v>494</v>
      </c>
      <c r="F16" s="14">
        <v>76</v>
      </c>
      <c r="G16" s="14">
        <v>570</v>
      </c>
      <c r="H16" s="141"/>
      <c r="I16" s="14">
        <f t="shared" si="3"/>
        <v>761</v>
      </c>
      <c r="J16" s="14">
        <v>31</v>
      </c>
      <c r="K16" s="14">
        <v>792</v>
      </c>
      <c r="L16" s="16"/>
      <c r="M16" s="16"/>
      <c r="N16" s="16"/>
      <c r="O16" s="16"/>
      <c r="P16" s="16"/>
      <c r="Q16" s="16"/>
      <c r="R16" s="16"/>
      <c r="S16" s="16"/>
      <c r="T16" s="16"/>
      <c r="U16" s="16"/>
      <c r="V16" s="16"/>
    </row>
    <row r="17" spans="2:22" x14ac:dyDescent="0.3">
      <c r="B17" s="7" t="str">
        <f>CHOOSE(Contents!$A$1,Support!B88,Support!C88)</f>
        <v>Прочие операционные расходы</v>
      </c>
      <c r="E17" s="14">
        <f t="shared" si="4"/>
        <v>-2881</v>
      </c>
      <c r="F17" s="14">
        <v>-1998</v>
      </c>
      <c r="G17" s="14">
        <v>-4879</v>
      </c>
      <c r="H17" s="141"/>
      <c r="I17" s="14">
        <f t="shared" si="3"/>
        <v>-3208</v>
      </c>
      <c r="J17" s="14">
        <v>-1847</v>
      </c>
      <c r="K17" s="14">
        <v>-5055</v>
      </c>
      <c r="L17" s="16"/>
      <c r="M17" s="16"/>
      <c r="N17" s="16"/>
      <c r="O17" s="16"/>
      <c r="P17" s="16"/>
      <c r="Q17" s="16"/>
      <c r="R17" s="16"/>
      <c r="S17" s="16"/>
      <c r="T17" s="16"/>
      <c r="U17" s="16"/>
      <c r="V17" s="16"/>
    </row>
    <row r="18" spans="2:22" ht="13" x14ac:dyDescent="0.3">
      <c r="B18" s="183" t="str">
        <f>CHOOSE(Contents!$A$1,Support!B89,Support!C89)</f>
        <v>Итого операционные расходы, нетто</v>
      </c>
      <c r="E18" s="21">
        <f>SUM(E11:E17)</f>
        <v>-44752</v>
      </c>
      <c r="F18" s="21">
        <f t="shared" ref="F18:G18" si="5">SUM(F11:F17)</f>
        <v>-20986</v>
      </c>
      <c r="G18" s="21">
        <f t="shared" si="5"/>
        <v>-65738</v>
      </c>
      <c r="H18" s="141"/>
      <c r="I18" s="21">
        <f t="shared" ref="I18:K18" si="6">SUM(I11:I17)</f>
        <v>-55595</v>
      </c>
      <c r="J18" s="21">
        <f t="shared" si="6"/>
        <v>-27386</v>
      </c>
      <c r="K18" s="21">
        <f t="shared" si="6"/>
        <v>-82981</v>
      </c>
      <c r="L18" s="16"/>
      <c r="M18" s="16"/>
      <c r="N18" s="16"/>
      <c r="O18" s="16"/>
      <c r="P18" s="16"/>
      <c r="Q18" s="16"/>
      <c r="R18" s="16"/>
      <c r="S18" s="16"/>
      <c r="T18" s="16"/>
      <c r="U18" s="16"/>
      <c r="V18" s="16"/>
    </row>
    <row r="19" spans="2:22" x14ac:dyDescent="0.3">
      <c r="B19" s="184"/>
      <c r="E19" s="14"/>
      <c r="F19" s="14"/>
      <c r="G19" s="14"/>
      <c r="H19" s="141"/>
      <c r="I19" s="14"/>
      <c r="J19" s="14"/>
      <c r="K19" s="14"/>
      <c r="L19" s="16"/>
      <c r="M19" s="16"/>
      <c r="N19" s="16"/>
      <c r="O19" s="16"/>
      <c r="P19" s="16"/>
      <c r="Q19" s="16"/>
      <c r="R19" s="16"/>
      <c r="S19" s="16"/>
      <c r="T19" s="16"/>
      <c r="U19" s="16"/>
      <c r="V19" s="16"/>
    </row>
    <row r="20" spans="2:22" s="143" customFormat="1" ht="13" x14ac:dyDescent="0.3">
      <c r="B20" s="7" t="str">
        <f>CHOOSE(Contents!$A$1,Support!B91,Support!C91)</f>
        <v>Износ и амортизация</v>
      </c>
      <c r="C20" s="3"/>
      <c r="D20" s="3"/>
      <c r="E20" s="14">
        <f t="shared" ref="E20:E36" si="7">G20-F20</f>
        <v>-11836</v>
      </c>
      <c r="F20" s="14">
        <v>-4295</v>
      </c>
      <c r="G20" s="14">
        <v>-16131</v>
      </c>
      <c r="H20" s="142"/>
      <c r="I20" s="14">
        <f t="shared" ref="I20:I36" si="8">K20-J20</f>
        <v>-13302</v>
      </c>
      <c r="J20" s="14">
        <v>-4811</v>
      </c>
      <c r="K20" s="14">
        <v>-18113</v>
      </c>
      <c r="L20" s="16"/>
      <c r="M20" s="16"/>
      <c r="N20" s="16"/>
      <c r="O20" s="16"/>
      <c r="P20" s="16"/>
      <c r="Q20" s="16"/>
      <c r="R20" s="16"/>
      <c r="S20" s="16"/>
      <c r="T20" s="16"/>
      <c r="U20" s="16"/>
      <c r="V20" s="16"/>
    </row>
    <row r="21" spans="2:22" s="143" customFormat="1" ht="13" x14ac:dyDescent="0.3">
      <c r="B21" s="7" t="str">
        <f>CHOOSE(Contents!$A$1,Support!B92,Support!C92)</f>
        <v>Обесценение нематериальных активов</v>
      </c>
      <c r="C21" s="3"/>
      <c r="D21" s="3"/>
      <c r="E21" s="14">
        <f t="shared" si="7"/>
        <v>0</v>
      </c>
      <c r="F21" s="14">
        <v>-1714</v>
      </c>
      <c r="G21" s="14">
        <v>-1714</v>
      </c>
      <c r="I21" s="14">
        <f t="shared" si="8"/>
        <v>-1052</v>
      </c>
      <c r="J21" s="14">
        <v>0</v>
      </c>
      <c r="K21" s="14">
        <v>-1052</v>
      </c>
      <c r="L21" s="16"/>
      <c r="M21" s="16"/>
      <c r="N21" s="16"/>
      <c r="O21" s="16"/>
      <c r="P21" s="16"/>
      <c r="Q21" s="16"/>
      <c r="R21" s="16"/>
      <c r="S21" s="16"/>
      <c r="T21" s="16"/>
      <c r="U21" s="16"/>
      <c r="V21" s="16"/>
    </row>
    <row r="22" spans="2:22" ht="13" x14ac:dyDescent="0.3">
      <c r="B22" s="7" t="str">
        <f>CHOOSE(Contents!$A$1,Support!B93,Support!C93)</f>
        <v>Доля в убытке ассоциированных организаций и совместных предприятий, учитываемых по методу долевого участия</v>
      </c>
      <c r="E22" s="14">
        <f t="shared" si="7"/>
        <v>-14181</v>
      </c>
      <c r="F22" s="14">
        <v>-6986</v>
      </c>
      <c r="G22" s="14">
        <v>-21167</v>
      </c>
      <c r="H22" s="142"/>
      <c r="I22" s="14">
        <f t="shared" si="8"/>
        <v>-16827</v>
      </c>
      <c r="J22" s="14">
        <v>-167</v>
      </c>
      <c r="K22" s="14">
        <v>-16994</v>
      </c>
      <c r="L22" s="16"/>
      <c r="M22" s="16"/>
      <c r="N22" s="16"/>
      <c r="O22" s="16"/>
      <c r="P22" s="16"/>
      <c r="Q22" s="16"/>
      <c r="R22" s="16"/>
      <c r="S22" s="16"/>
      <c r="T22" s="16"/>
      <c r="U22" s="16"/>
      <c r="V22" s="16"/>
    </row>
    <row r="23" spans="2:22" ht="13" x14ac:dyDescent="0.3">
      <c r="B23" s="7" t="str">
        <f>CHOOSE(Contents!$A$1,Support!B94,Support!C94)</f>
        <v>Финансовые доходы</v>
      </c>
      <c r="E23" s="14">
        <f t="shared" si="7"/>
        <v>715</v>
      </c>
      <c r="F23" s="14">
        <v>236</v>
      </c>
      <c r="G23" s="14">
        <v>951</v>
      </c>
      <c r="H23" s="142"/>
      <c r="I23" s="14">
        <f t="shared" si="8"/>
        <v>2299</v>
      </c>
      <c r="J23" s="14">
        <v>4262</v>
      </c>
      <c r="K23" s="14">
        <v>6561</v>
      </c>
      <c r="L23" s="16"/>
      <c r="M23" s="16"/>
      <c r="N23" s="16"/>
      <c r="O23" s="16"/>
      <c r="P23" s="16"/>
      <c r="Q23" s="16"/>
      <c r="R23" s="16"/>
      <c r="S23" s="16"/>
      <c r="T23" s="16"/>
      <c r="U23" s="16"/>
      <c r="V23" s="16"/>
    </row>
    <row r="24" spans="2:22" ht="13" x14ac:dyDescent="0.3">
      <c r="B24" s="7" t="str">
        <f>CHOOSE(Contents!$A$1,Support!B95,Support!C95)</f>
        <v>Финансовые расходы</v>
      </c>
      <c r="E24" s="14">
        <f t="shared" si="7"/>
        <v>-2891</v>
      </c>
      <c r="F24" s="14">
        <v>-1338</v>
      </c>
      <c r="G24" s="14">
        <v>-4229</v>
      </c>
      <c r="H24" s="142"/>
      <c r="I24" s="14">
        <f t="shared" si="8"/>
        <v>-10210</v>
      </c>
      <c r="J24" s="14">
        <v>-2169</v>
      </c>
      <c r="K24" s="14">
        <v>-12379</v>
      </c>
      <c r="L24" s="16"/>
      <c r="M24" s="16"/>
      <c r="N24" s="16"/>
      <c r="O24" s="16"/>
      <c r="P24" s="16"/>
      <c r="Q24" s="16"/>
      <c r="R24" s="16"/>
      <c r="S24" s="16"/>
      <c r="T24" s="16"/>
      <c r="U24" s="16"/>
      <c r="V24" s="16"/>
    </row>
    <row r="25" spans="2:22" ht="13" x14ac:dyDescent="0.3">
      <c r="B25" s="7" t="str">
        <f>CHOOSE(Contents!$A$1,Support!B96,Support!C96)</f>
        <v>Прочие внереализационные доходы/(расходы)</v>
      </c>
      <c r="E25" s="14">
        <f t="shared" si="7"/>
        <v>25</v>
      </c>
      <c r="F25" s="14">
        <v>-207</v>
      </c>
      <c r="G25" s="14">
        <v>-182</v>
      </c>
      <c r="H25" s="142"/>
      <c r="I25" s="14">
        <f t="shared" si="8"/>
        <v>-37</v>
      </c>
      <c r="J25" s="14">
        <v>224</v>
      </c>
      <c r="K25" s="14">
        <v>187</v>
      </c>
      <c r="L25" s="16"/>
      <c r="M25" s="16"/>
      <c r="N25" s="16"/>
      <c r="O25" s="16"/>
      <c r="P25" s="16"/>
      <c r="Q25" s="16"/>
      <c r="R25" s="16"/>
      <c r="S25" s="16"/>
      <c r="T25" s="16"/>
      <c r="U25" s="16"/>
      <c r="V25" s="16"/>
    </row>
    <row r="26" spans="2:22" ht="13" x14ac:dyDescent="0.3">
      <c r="B26" s="7" t="str">
        <f>CHOOSE(Contents!$A$1,Support!B98,Support!C98)</f>
        <v>Обесценение гудвила</v>
      </c>
      <c r="E26" s="14">
        <f t="shared" si="7"/>
        <v>0</v>
      </c>
      <c r="F26" s="14">
        <v>0</v>
      </c>
      <c r="G26" s="14">
        <v>0</v>
      </c>
      <c r="H26" s="142"/>
      <c r="I26" s="14">
        <f t="shared" si="8"/>
        <v>-9681</v>
      </c>
      <c r="J26" s="14">
        <v>0</v>
      </c>
      <c r="K26" s="14">
        <v>-9681</v>
      </c>
      <c r="L26" s="16"/>
      <c r="M26" s="16"/>
      <c r="N26" s="16"/>
      <c r="O26" s="16"/>
      <c r="P26" s="16"/>
      <c r="Q26" s="16"/>
      <c r="R26" s="16"/>
      <c r="S26" s="16"/>
      <c r="T26" s="16"/>
      <c r="U26" s="16"/>
      <c r="V26" s="16"/>
    </row>
    <row r="27" spans="2:22" ht="25" x14ac:dyDescent="0.3">
      <c r="B27" s="7" t="str">
        <f>CHOOSE(Contents!$A$1,Support!B99,Support!C99)</f>
        <v>Чистый (убыток)/прибыль от финансовых активов и обязательств, оцениваемых по справедливой стоимости через прибыль или убыток</v>
      </c>
      <c r="E27" s="14">
        <f t="shared" si="7"/>
        <v>2078</v>
      </c>
      <c r="F27" s="14">
        <v>677</v>
      </c>
      <c r="G27" s="14">
        <v>2755</v>
      </c>
      <c r="H27" s="142"/>
      <c r="I27" s="14">
        <f t="shared" si="8"/>
        <v>-9079</v>
      </c>
      <c r="J27" s="14">
        <v>-1407</v>
      </c>
      <c r="K27" s="14">
        <v>-10486</v>
      </c>
      <c r="L27" s="16"/>
      <c r="M27" s="16"/>
      <c r="N27" s="16"/>
      <c r="O27" s="16"/>
      <c r="P27" s="16"/>
      <c r="Q27" s="16"/>
      <c r="R27" s="16"/>
      <c r="S27" s="16"/>
      <c r="T27" s="16"/>
      <c r="U27" s="16"/>
      <c r="V27" s="16"/>
    </row>
    <row r="28" spans="2:22" ht="13" x14ac:dyDescent="0.3">
      <c r="B28" s="7" t="str">
        <f>CHOOSE(Contents!$A$1,Support!B100,Support!C100)</f>
        <v>Чистая прибыль от потери контроля над дочерними компаниями</v>
      </c>
      <c r="E28" s="14">
        <f t="shared" si="7"/>
        <v>0</v>
      </c>
      <c r="F28" s="14">
        <v>0</v>
      </c>
      <c r="G28" s="14">
        <v>0</v>
      </c>
      <c r="H28" s="142"/>
      <c r="I28" s="14">
        <f t="shared" si="8"/>
        <v>0</v>
      </c>
      <c r="J28" s="14">
        <v>13</v>
      </c>
      <c r="K28" s="14">
        <v>13</v>
      </c>
      <c r="L28" s="16"/>
      <c r="M28" s="16"/>
      <c r="N28" s="16"/>
      <c r="O28" s="16"/>
      <c r="P28" s="16"/>
      <c r="Q28" s="16"/>
      <c r="R28" s="16"/>
      <c r="S28" s="16"/>
      <c r="T28" s="16"/>
      <c r="U28" s="16"/>
      <c r="V28" s="16"/>
    </row>
    <row r="29" spans="2:22" ht="25" x14ac:dyDescent="0.3">
      <c r="B29" s="7" t="str">
        <f>CHOOSE(Contents!$A$1,Support!B101,Support!C101)</f>
        <v>Обесценение ассоциированных организаций и совместных предприятий, учитываемых по методу долевого участия</v>
      </c>
      <c r="E29" s="14">
        <f t="shared" si="7"/>
        <v>0</v>
      </c>
      <c r="F29" s="14">
        <v>-559</v>
      </c>
      <c r="G29" s="14">
        <v>-559</v>
      </c>
      <c r="H29" s="142"/>
      <c r="I29" s="14">
        <f t="shared" si="8"/>
        <v>-13617</v>
      </c>
      <c r="J29" s="14">
        <v>-356</v>
      </c>
      <c r="K29" s="14">
        <v>-13973</v>
      </c>
      <c r="L29" s="16"/>
      <c r="M29" s="16"/>
      <c r="N29" s="16"/>
      <c r="O29" s="16"/>
      <c r="P29" s="16"/>
      <c r="Q29" s="16"/>
      <c r="R29" s="16"/>
      <c r="S29" s="16"/>
      <c r="T29" s="16"/>
      <c r="U29" s="16"/>
      <c r="V29" s="16"/>
    </row>
    <row r="30" spans="2:22" ht="13" x14ac:dyDescent="0.3">
      <c r="B30" s="7" t="str">
        <f>CHOOSE(Contents!$A$1,Support!B102,Support!C102)</f>
        <v>Убыток от переоценки активов, предназначенных для продажи</v>
      </c>
      <c r="E30" s="14">
        <f t="shared" si="7"/>
        <v>0</v>
      </c>
      <c r="F30" s="14">
        <v>0</v>
      </c>
      <c r="G30" s="14">
        <v>0</v>
      </c>
      <c r="H30" s="142"/>
      <c r="I30" s="14">
        <f t="shared" si="8"/>
        <v>0</v>
      </c>
      <c r="J30" s="14">
        <v>-283</v>
      </c>
      <c r="K30" s="14">
        <v>-283</v>
      </c>
      <c r="L30" s="16"/>
      <c r="M30" s="16"/>
      <c r="N30" s="16"/>
      <c r="O30" s="16"/>
      <c r="P30" s="16"/>
      <c r="Q30" s="16"/>
      <c r="R30" s="16"/>
      <c r="S30" s="16"/>
      <c r="T30" s="16"/>
      <c r="U30" s="16"/>
      <c r="V30" s="16"/>
    </row>
    <row r="31" spans="2:22" ht="25" x14ac:dyDescent="0.3">
      <c r="B31" s="7" t="str">
        <f>CHOOSE(Contents!$A$1,Support!B103,Support!C103)</f>
        <v xml:space="preserve">Доход от переоценки ранее имевшихся долей участия в ассоциированных организациях, учитываемых по методу долевого участия </v>
      </c>
      <c r="E31" s="14">
        <f t="shared" si="7"/>
        <v>305</v>
      </c>
      <c r="F31" s="14">
        <v>0</v>
      </c>
      <c r="G31" s="14">
        <v>305</v>
      </c>
      <c r="H31" s="142"/>
      <c r="I31" s="14">
        <f t="shared" si="8"/>
        <v>24186</v>
      </c>
      <c r="J31" s="3">
        <v>174</v>
      </c>
      <c r="K31" s="14">
        <v>24360</v>
      </c>
      <c r="L31" s="16"/>
      <c r="M31" s="16"/>
      <c r="N31" s="16"/>
      <c r="O31" s="16"/>
      <c r="P31" s="16"/>
      <c r="Q31" s="16"/>
      <c r="R31" s="16"/>
      <c r="S31" s="16"/>
      <c r="T31" s="16"/>
      <c r="U31" s="16"/>
      <c r="V31" s="16"/>
    </row>
    <row r="32" spans="2:22" ht="13" x14ac:dyDescent="0.3">
      <c r="B32" s="7" t="str">
        <f>CHOOSE(Contents!$A$1,Support!B104,Support!C104)</f>
        <v>Убыток от переоценки финансовых инструментов</v>
      </c>
      <c r="E32" s="14">
        <f t="shared" si="7"/>
        <v>-390</v>
      </c>
      <c r="F32" s="14">
        <v>-429</v>
      </c>
      <c r="G32" s="14">
        <v>-819</v>
      </c>
      <c r="H32" s="142"/>
      <c r="I32" s="14">
        <f t="shared" si="8"/>
        <v>-119</v>
      </c>
      <c r="J32" s="14">
        <v>-4</v>
      </c>
      <c r="K32" s="14">
        <v>-123</v>
      </c>
      <c r="L32" s="16"/>
      <c r="M32" s="16"/>
      <c r="N32" s="16"/>
      <c r="O32" s="16"/>
      <c r="P32" s="16"/>
      <c r="Q32" s="16"/>
      <c r="R32" s="16"/>
      <c r="S32" s="16"/>
      <c r="T32" s="16"/>
      <c r="U32" s="16"/>
      <c r="V32" s="16"/>
    </row>
    <row r="33" spans="2:22" ht="25" x14ac:dyDescent="0.3">
      <c r="B33" s="7" t="str">
        <f>CHOOSE(Contents!$A$1,Support!B105,Support!C105)</f>
        <v>Резерв под ожидаемые кредитные убытки по денежным средствам с ограниченным правом использования</v>
      </c>
      <c r="E33" s="14">
        <f t="shared" si="7"/>
        <v>0</v>
      </c>
      <c r="F33" s="14">
        <v>0</v>
      </c>
      <c r="G33" s="14">
        <v>0</v>
      </c>
      <c r="H33" s="142"/>
      <c r="I33" s="14">
        <f t="shared" si="8"/>
        <v>-2162</v>
      </c>
      <c r="J33" s="14">
        <v>-28</v>
      </c>
      <c r="K33" s="14">
        <v>-2190</v>
      </c>
      <c r="L33" s="16"/>
      <c r="M33" s="16"/>
      <c r="N33" s="16"/>
      <c r="O33" s="16"/>
      <c r="P33" s="16"/>
      <c r="Q33" s="16"/>
      <c r="R33" s="16"/>
      <c r="S33" s="16"/>
      <c r="T33" s="16"/>
      <c r="U33" s="16"/>
      <c r="V33" s="16"/>
    </row>
    <row r="34" spans="2:22" ht="13" x14ac:dyDescent="0.3">
      <c r="B34" s="7" t="str">
        <f>CHOOSE(Contents!$A$1,Support!B106,Support!C106)</f>
        <v>Чистая прибыль/(убыток) от курсовых разниц</v>
      </c>
      <c r="E34" s="14">
        <f t="shared" si="7"/>
        <v>-89</v>
      </c>
      <c r="F34" s="14">
        <v>-953</v>
      </c>
      <c r="G34" s="14">
        <v>-1042</v>
      </c>
      <c r="H34" s="142"/>
      <c r="I34" s="14">
        <f t="shared" si="8"/>
        <v>9164</v>
      </c>
      <c r="J34" s="14">
        <v>703</v>
      </c>
      <c r="K34" s="14">
        <v>9867</v>
      </c>
      <c r="L34" s="16"/>
      <c r="M34" s="16"/>
      <c r="N34" s="16"/>
      <c r="O34" s="16"/>
      <c r="P34" s="16"/>
      <c r="Q34" s="16"/>
      <c r="R34" s="16"/>
      <c r="S34" s="16"/>
      <c r="T34" s="16"/>
      <c r="U34" s="16"/>
      <c r="V34" s="16"/>
    </row>
    <row r="35" spans="2:22" ht="13" x14ac:dyDescent="0.3">
      <c r="B35" s="183" t="str">
        <f>CHOOSE(Contents!$A$1,Support!B107,Support!C107)</f>
        <v>Прибыль/(убыток) до налогообложения</v>
      </c>
      <c r="E35" s="21">
        <f>SUM(E20:E34)+E18+E9</f>
        <v>-15574</v>
      </c>
      <c r="F35" s="21">
        <f t="shared" ref="F35:G35" si="9">SUM(F20:F34)+F18+F9</f>
        <v>-10014</v>
      </c>
      <c r="G35" s="21">
        <f t="shared" si="9"/>
        <v>-25588</v>
      </c>
      <c r="H35" s="142"/>
      <c r="I35" s="21">
        <f t="shared" ref="I35:K35" si="10">SUM(I20:I34)+I18+I9</f>
        <v>-29974</v>
      </c>
      <c r="J35" s="21">
        <f t="shared" si="10"/>
        <v>477</v>
      </c>
      <c r="K35" s="21">
        <f t="shared" si="10"/>
        <v>-29497</v>
      </c>
      <c r="L35" s="16"/>
      <c r="M35" s="16"/>
      <c r="N35" s="16"/>
      <c r="O35" s="16"/>
      <c r="P35" s="16"/>
      <c r="Q35" s="16"/>
      <c r="R35" s="16"/>
      <c r="S35" s="16"/>
      <c r="T35" s="16"/>
      <c r="U35" s="16"/>
      <c r="V35" s="16"/>
    </row>
    <row r="36" spans="2:22" ht="13" x14ac:dyDescent="0.3">
      <c r="B36" s="184" t="str">
        <f>CHOOSE(Contents!$A$1,Support!B108,Support!C108)</f>
        <v>(Расходы)/доходы по налогу на прибыль</v>
      </c>
      <c r="E36" s="14">
        <f t="shared" si="7"/>
        <v>-670</v>
      </c>
      <c r="F36" s="14">
        <v>-87</v>
      </c>
      <c r="G36" s="14">
        <v>-757</v>
      </c>
      <c r="H36" s="142"/>
      <c r="I36" s="14">
        <f t="shared" si="8"/>
        <v>-1477</v>
      </c>
      <c r="J36" s="14">
        <v>-1672</v>
      </c>
      <c r="K36" s="14">
        <v>-3149</v>
      </c>
      <c r="L36" s="16"/>
      <c r="M36" s="16"/>
      <c r="N36" s="16"/>
      <c r="O36" s="16"/>
      <c r="P36" s="16"/>
      <c r="Q36" s="16"/>
      <c r="R36" s="16"/>
      <c r="S36" s="16"/>
      <c r="T36" s="16"/>
      <c r="U36" s="16"/>
      <c r="V36" s="16"/>
    </row>
    <row r="37" spans="2:22" ht="13" x14ac:dyDescent="0.3">
      <c r="B37" s="25" t="str">
        <f>CHOOSE(Contents!$A$1,Support!B427,Support!C427)</f>
        <v>Чистая прибыль/(убыток) от продолжающейся деятельности</v>
      </c>
      <c r="E37" s="26">
        <f>E35+E36</f>
        <v>-16244</v>
      </c>
      <c r="F37" s="26">
        <f t="shared" ref="F37:G37" si="11">F35+F36</f>
        <v>-10101</v>
      </c>
      <c r="G37" s="26">
        <f t="shared" si="11"/>
        <v>-26345</v>
      </c>
      <c r="I37" s="26">
        <f t="shared" ref="I37:K37" si="12">I35+I36</f>
        <v>-31451</v>
      </c>
      <c r="J37" s="26">
        <f t="shared" si="12"/>
        <v>-1195</v>
      </c>
      <c r="K37" s="26">
        <f t="shared" si="12"/>
        <v>-32646</v>
      </c>
      <c r="L37" s="16"/>
      <c r="M37" s="16"/>
      <c r="N37" s="16"/>
      <c r="O37" s="16"/>
      <c r="P37" s="16"/>
      <c r="Q37" s="16"/>
      <c r="R37" s="16"/>
      <c r="S37" s="16"/>
      <c r="T37" s="16"/>
      <c r="U37" s="16"/>
      <c r="V37" s="16"/>
    </row>
    <row r="38" spans="2:22" ht="13" x14ac:dyDescent="0.3">
      <c r="B38" s="134" t="str">
        <f>CHOOSE(Contents!$A$1,Support!B428,Support!C428)</f>
        <v>Прекращенная деятельность</v>
      </c>
      <c r="D38" s="43"/>
      <c r="E38" s="136"/>
      <c r="F38" s="136"/>
      <c r="G38" s="136"/>
      <c r="I38" s="136"/>
      <c r="J38" s="136"/>
      <c r="K38" s="136"/>
      <c r="L38" s="16"/>
      <c r="M38" s="16"/>
      <c r="N38" s="16"/>
      <c r="O38" s="16"/>
      <c r="P38" s="16"/>
      <c r="Q38" s="16"/>
      <c r="R38" s="16"/>
      <c r="S38" s="16"/>
      <c r="T38" s="16"/>
      <c r="U38" s="16"/>
      <c r="V38" s="16"/>
    </row>
    <row r="39" spans="2:22" ht="13" x14ac:dyDescent="0.3">
      <c r="B39" s="25" t="str">
        <f>CHOOSE(Contents!$A$1,Support!B429,Support!C429)</f>
        <v>Чистая прибыль/(убыток) по прекращенной деятельности**</v>
      </c>
      <c r="E39" s="26"/>
      <c r="F39" s="26"/>
      <c r="G39" s="26"/>
      <c r="I39" s="129"/>
      <c r="J39" s="129"/>
      <c r="K39" s="129"/>
      <c r="L39" s="16"/>
      <c r="M39" s="16"/>
      <c r="N39" s="16"/>
      <c r="O39" s="16"/>
      <c r="P39" s="16"/>
      <c r="Q39" s="16"/>
      <c r="R39" s="16"/>
      <c r="S39" s="16"/>
      <c r="T39" s="16"/>
      <c r="U39" s="16"/>
      <c r="V39" s="16"/>
    </row>
    <row r="40" spans="2:22" ht="13" x14ac:dyDescent="0.3">
      <c r="B40" s="183" t="str">
        <f>CHOOSE(Contents!$A$1,Support!B430,Support!C430)</f>
        <v>Чистая прибыль/(убыток) по прекращенной деятельности</v>
      </c>
      <c r="D40" s="43"/>
      <c r="E40" s="21">
        <f>G40-F40</f>
        <v>6456</v>
      </c>
      <c r="F40" s="21">
        <v>4192</v>
      </c>
      <c r="G40" s="21">
        <v>10648</v>
      </c>
      <c r="I40" s="21">
        <f>K40-J40</f>
        <v>21357</v>
      </c>
      <c r="J40" s="21">
        <v>7379</v>
      </c>
      <c r="K40" s="21">
        <v>28736</v>
      </c>
      <c r="L40" s="16"/>
      <c r="M40" s="16"/>
      <c r="N40" s="16"/>
      <c r="O40" s="16"/>
      <c r="P40" s="16"/>
      <c r="Q40" s="16"/>
      <c r="R40" s="16"/>
      <c r="S40" s="16"/>
      <c r="T40" s="16"/>
      <c r="U40" s="16"/>
      <c r="V40" s="16"/>
    </row>
    <row r="41" spans="2:22" ht="13" x14ac:dyDescent="0.3">
      <c r="B41" s="25" t="str">
        <f>CHOOSE(Contents!$A$1,Support!B431,Support!C431)</f>
        <v>Чистый убыток</v>
      </c>
      <c r="E41" s="129">
        <f t="shared" ref="E41:G41" si="13">E37+E40</f>
        <v>-9788</v>
      </c>
      <c r="F41" s="129">
        <f t="shared" si="13"/>
        <v>-5909</v>
      </c>
      <c r="G41" s="129">
        <f t="shared" si="13"/>
        <v>-15697</v>
      </c>
      <c r="I41" s="129">
        <f>I37+I40</f>
        <v>-10094</v>
      </c>
      <c r="J41" s="129">
        <f t="shared" ref="J41:K41" si="14">J37+J40</f>
        <v>6184</v>
      </c>
      <c r="K41" s="129">
        <f t="shared" si="14"/>
        <v>-3910</v>
      </c>
      <c r="L41" s="16"/>
      <c r="M41" s="16"/>
      <c r="N41" s="16"/>
      <c r="O41" s="16"/>
      <c r="P41" s="16"/>
      <c r="Q41" s="16"/>
      <c r="R41" s="16"/>
      <c r="S41" s="16"/>
      <c r="T41" s="16"/>
      <c r="U41" s="16"/>
      <c r="V41" s="16"/>
    </row>
    <row r="42" spans="2:22" s="43" customFormat="1" ht="26" x14ac:dyDescent="0.3">
      <c r="B42" s="190" t="str">
        <f>CHOOSE(Contents!$A$1,Support!B112,Support!C112)</f>
        <v>Итого прочий совокупный убыток, который может быть переклассифицирован в состав прибыли или убытка в последующих периодах</v>
      </c>
      <c r="E42" s="136"/>
      <c r="F42" s="136"/>
      <c r="G42" s="136"/>
      <c r="H42" s="191"/>
      <c r="I42" s="136"/>
      <c r="J42" s="136"/>
      <c r="K42" s="136"/>
      <c r="L42" s="136"/>
      <c r="M42" s="136"/>
      <c r="N42" s="136"/>
      <c r="O42" s="136"/>
      <c r="P42" s="136"/>
      <c r="Q42" s="136"/>
      <c r="R42" s="136"/>
      <c r="S42" s="136"/>
      <c r="T42" s="136"/>
      <c r="U42" s="136"/>
      <c r="V42" s="136"/>
    </row>
    <row r="43" spans="2:22" ht="25" x14ac:dyDescent="0.3">
      <c r="B43" s="12" t="str">
        <f>CHOOSE(Contents!$A$1,Support!B115,Support!C115)</f>
        <v>Эффект от курсовых разниц при пересчете операций зарубежных совместных предприятий</v>
      </c>
      <c r="E43" s="16">
        <f t="shared" ref="E43:E45" si="15">G43-F43</f>
        <v>0</v>
      </c>
      <c r="F43" s="16">
        <v>132</v>
      </c>
      <c r="G43" s="16">
        <v>132</v>
      </c>
      <c r="H43" s="142"/>
      <c r="I43" s="16">
        <f t="shared" ref="I43:I45" si="16">K43-J43</f>
        <v>1002</v>
      </c>
      <c r="J43" s="16">
        <v>0</v>
      </c>
      <c r="K43" s="16">
        <v>1002</v>
      </c>
      <c r="L43" s="16"/>
      <c r="M43" s="16"/>
      <c r="N43" s="16"/>
      <c r="O43" s="16"/>
      <c r="P43" s="16"/>
      <c r="Q43" s="16"/>
      <c r="R43" s="16"/>
      <c r="S43" s="16"/>
      <c r="T43" s="16"/>
      <c r="U43" s="16"/>
      <c r="V43" s="16"/>
    </row>
    <row r="44" spans="2:22" ht="13" x14ac:dyDescent="0.3">
      <c r="B44" s="12" t="str">
        <f>CHOOSE(Contents!$A$1,Support!B116,Support!C116)</f>
        <v>Эффект от курсовых разниц при пересчете операций зарубежных организаций</v>
      </c>
      <c r="E44" s="14">
        <f t="shared" si="15"/>
        <v>-322</v>
      </c>
      <c r="F44" s="14">
        <v>573</v>
      </c>
      <c r="G44" s="14">
        <v>251</v>
      </c>
      <c r="H44" s="142"/>
      <c r="I44" s="16">
        <f t="shared" si="16"/>
        <v>-1765</v>
      </c>
      <c r="J44" s="16">
        <v>1739</v>
      </c>
      <c r="K44" s="16">
        <v>-26</v>
      </c>
      <c r="L44" s="16"/>
      <c r="M44" s="16"/>
      <c r="N44" s="16"/>
      <c r="O44" s="16"/>
      <c r="P44" s="16"/>
      <c r="Q44" s="16"/>
      <c r="R44" s="16"/>
      <c r="S44" s="16"/>
      <c r="T44" s="16"/>
      <c r="U44" s="16"/>
      <c r="V44" s="16"/>
    </row>
    <row r="45" spans="2:22" ht="26" x14ac:dyDescent="0.3">
      <c r="B45" s="183" t="str">
        <f>CHOOSE(Contents!$A$1,Support!B117,Support!C117)</f>
        <v>Итого прочий совокупный убыток за вычетом влияния налога на прибыль в сумме 0</v>
      </c>
      <c r="E45" s="21">
        <f t="shared" si="15"/>
        <v>-322</v>
      </c>
      <c r="F45" s="21">
        <v>705</v>
      </c>
      <c r="G45" s="21">
        <v>383</v>
      </c>
      <c r="H45" s="191"/>
      <c r="I45" s="21">
        <f t="shared" si="16"/>
        <v>-763</v>
      </c>
      <c r="J45" s="21">
        <v>1739</v>
      </c>
      <c r="K45" s="21">
        <v>976</v>
      </c>
      <c r="L45" s="16"/>
      <c r="M45" s="16"/>
      <c r="N45" s="16"/>
      <c r="O45" s="16"/>
      <c r="P45" s="16"/>
      <c r="Q45" s="16"/>
      <c r="R45" s="16"/>
      <c r="S45" s="16"/>
      <c r="T45" s="16"/>
      <c r="U45" s="16"/>
      <c r="V45" s="16"/>
    </row>
    <row r="46" spans="2:22" ht="13" x14ac:dyDescent="0.3">
      <c r="B46" s="183" t="str">
        <f>CHOOSE(Contents!$A$1,Support!B118,Support!C118)</f>
        <v>Итого совокупный убыток, за вычетом налога на прибыль</v>
      </c>
      <c r="E46" s="65">
        <f>E41+E45</f>
        <v>-10110</v>
      </c>
      <c r="F46" s="65">
        <f t="shared" ref="F46:G46" si="17">F41+F45</f>
        <v>-5204</v>
      </c>
      <c r="G46" s="65">
        <f t="shared" si="17"/>
        <v>-15314</v>
      </c>
      <c r="H46" s="142"/>
      <c r="I46" s="65">
        <f t="shared" ref="I46:K46" si="18">I41+I45</f>
        <v>-10857</v>
      </c>
      <c r="J46" s="65">
        <f t="shared" si="18"/>
        <v>7923</v>
      </c>
      <c r="K46" s="65">
        <f t="shared" si="18"/>
        <v>-2934</v>
      </c>
      <c r="L46" s="16"/>
      <c r="M46" s="16"/>
      <c r="N46" s="16"/>
      <c r="O46" s="16"/>
      <c r="P46" s="16"/>
      <c r="Q46" s="16"/>
      <c r="R46" s="16"/>
      <c r="S46" s="16"/>
      <c r="T46" s="16"/>
      <c r="U46" s="16"/>
      <c r="V46" s="16"/>
    </row>
    <row r="47" spans="2:22" ht="13" x14ac:dyDescent="0.3">
      <c r="B47" s="119"/>
      <c r="E47" s="48"/>
      <c r="F47" s="48"/>
      <c r="G47" s="48"/>
      <c r="H47" s="142"/>
      <c r="I47" s="48"/>
      <c r="J47" s="48"/>
      <c r="K47" s="48"/>
      <c r="L47" s="16"/>
      <c r="M47" s="16"/>
      <c r="N47" s="16"/>
      <c r="O47" s="16"/>
      <c r="P47" s="16"/>
      <c r="Q47" s="16"/>
      <c r="R47" s="16"/>
      <c r="S47" s="16"/>
      <c r="T47" s="16"/>
      <c r="U47" s="16"/>
      <c r="V47" s="16"/>
    </row>
    <row r="48" spans="2:22" ht="13" x14ac:dyDescent="0.3">
      <c r="B48" s="133" t="str">
        <f>CHOOSE(Contents!$A$1,Support!B119,Support!C119)</f>
        <v>Чистый убыток приходящийся на:</v>
      </c>
      <c r="C48" s="144"/>
      <c r="D48" s="144"/>
      <c r="E48" s="187"/>
      <c r="F48" s="187"/>
      <c r="G48" s="187"/>
      <c r="H48" s="188"/>
      <c r="I48" s="187"/>
      <c r="J48" s="187"/>
      <c r="K48" s="187"/>
      <c r="L48" s="16"/>
      <c r="M48" s="16"/>
      <c r="N48" s="16"/>
      <c r="O48" s="16"/>
      <c r="P48" s="16"/>
      <c r="Q48" s="16"/>
      <c r="R48" s="16"/>
      <c r="S48" s="16"/>
      <c r="T48" s="16"/>
      <c r="U48" s="16"/>
      <c r="V48" s="16"/>
    </row>
    <row r="49" spans="2:22" x14ac:dyDescent="0.3">
      <c r="B49" s="7" t="str">
        <f>CHOOSE(Contents!$A$1,Support!B120,Support!C120)</f>
        <v>Акционеров материнской компании</v>
      </c>
      <c r="E49" s="14">
        <f>E52-E44</f>
        <v>-9424</v>
      </c>
      <c r="F49" s="14">
        <f>G49-E49</f>
        <v>-6069</v>
      </c>
      <c r="G49" s="14">
        <v>-15493</v>
      </c>
      <c r="I49" s="14">
        <v>-9419</v>
      </c>
      <c r="J49" s="14">
        <f>K49-I49</f>
        <v>6275</v>
      </c>
      <c r="K49" s="14">
        <v>-3144</v>
      </c>
      <c r="L49" s="16"/>
      <c r="M49" s="16"/>
      <c r="N49" s="16"/>
      <c r="O49" s="16"/>
      <c r="P49" s="16"/>
      <c r="Q49" s="16"/>
      <c r="R49" s="16"/>
      <c r="S49" s="16"/>
      <c r="T49" s="16"/>
      <c r="U49" s="16"/>
      <c r="V49" s="16"/>
    </row>
    <row r="50" spans="2:22" x14ac:dyDescent="0.3">
      <c r="B50" s="7" t="str">
        <f>CHOOSE(Contents!$A$1,Support!B121,Support!C121)</f>
        <v>Неконтролирующие доли участия</v>
      </c>
      <c r="E50" s="14">
        <v>-364</v>
      </c>
      <c r="F50" s="14">
        <f>G50-E50</f>
        <v>160</v>
      </c>
      <c r="G50" s="14">
        <v>-204</v>
      </c>
      <c r="I50" s="14">
        <v>-675</v>
      </c>
      <c r="J50" s="14">
        <f>K50-I50</f>
        <v>-91</v>
      </c>
      <c r="K50" s="14">
        <v>-766</v>
      </c>
      <c r="L50" s="16"/>
      <c r="M50" s="16"/>
      <c r="N50" s="16"/>
      <c r="O50" s="16"/>
      <c r="P50" s="16"/>
      <c r="Q50" s="16"/>
      <c r="R50" s="16"/>
      <c r="S50" s="16"/>
      <c r="T50" s="16"/>
      <c r="U50" s="16"/>
      <c r="V50" s="16"/>
    </row>
    <row r="51" spans="2:22" ht="13" x14ac:dyDescent="0.3">
      <c r="B51" s="25" t="str">
        <f>CHOOSE(Contents!$A$1,Support!B109,Support!C109)</f>
        <v>Итого совокупный убыток, за вычетом налогов, приходящийся на:</v>
      </c>
      <c r="E51" s="187"/>
      <c r="F51" s="187"/>
      <c r="G51" s="187"/>
      <c r="H51" s="188"/>
      <c r="I51" s="187"/>
      <c r="J51" s="187"/>
      <c r="K51" s="187"/>
      <c r="L51" s="16"/>
      <c r="M51" s="16"/>
      <c r="N51" s="16"/>
      <c r="O51" s="16"/>
      <c r="P51" s="16"/>
      <c r="Q51" s="16"/>
      <c r="R51" s="16"/>
      <c r="S51" s="16"/>
      <c r="T51" s="16"/>
      <c r="U51" s="16"/>
      <c r="V51" s="16"/>
    </row>
    <row r="52" spans="2:22" x14ac:dyDescent="0.3">
      <c r="B52" s="7" t="str">
        <f>CHOOSE(Contents!$A$1,Support!B110,Support!C110)</f>
        <v>Акционеров материнской компании</v>
      </c>
      <c r="E52" s="14">
        <v>-9746</v>
      </c>
      <c r="F52" s="14">
        <f>G52-E52</f>
        <v>-5364</v>
      </c>
      <c r="G52" s="14">
        <v>-15110</v>
      </c>
      <c r="I52" s="14">
        <v>-10182</v>
      </c>
      <c r="J52" s="14">
        <f>K52-I52</f>
        <v>8014</v>
      </c>
      <c r="K52" s="14">
        <v>-2168</v>
      </c>
      <c r="L52" s="16"/>
      <c r="M52" s="16"/>
      <c r="N52" s="16"/>
      <c r="O52" s="16"/>
      <c r="P52" s="16"/>
      <c r="Q52" s="16"/>
      <c r="R52" s="16"/>
      <c r="S52" s="16"/>
      <c r="T52" s="16"/>
      <c r="U52" s="16"/>
      <c r="V52" s="16"/>
    </row>
    <row r="53" spans="2:22" x14ac:dyDescent="0.3">
      <c r="B53" s="7" t="str">
        <f>CHOOSE(Contents!$A$1,Support!B111,Support!C111)</f>
        <v>Неконтролирующие доли участия</v>
      </c>
      <c r="E53" s="14">
        <v>-364</v>
      </c>
      <c r="F53" s="14">
        <f>G53-E53</f>
        <v>160</v>
      </c>
      <c r="G53" s="14">
        <v>-204</v>
      </c>
      <c r="I53" s="14">
        <v>-675</v>
      </c>
      <c r="J53" s="14">
        <f>K53-I53</f>
        <v>-91</v>
      </c>
      <c r="K53" s="14">
        <v>-766</v>
      </c>
      <c r="L53" s="16"/>
      <c r="M53" s="16"/>
      <c r="N53" s="16"/>
      <c r="O53" s="16"/>
      <c r="P53" s="16"/>
      <c r="Q53" s="16"/>
      <c r="R53" s="16"/>
      <c r="S53" s="16"/>
      <c r="T53" s="16"/>
      <c r="U53" s="16"/>
      <c r="V53" s="16"/>
    </row>
    <row r="54" spans="2:22" ht="13" x14ac:dyDescent="0.3">
      <c r="B54" s="25" t="str">
        <f>CHOOSE(Contents!$A$1,Support!B122,Support!C122)</f>
        <v>Прибыль/(убыток) на акцию (в руб.):</v>
      </c>
      <c r="E54" s="26"/>
      <c r="F54" s="26"/>
      <c r="G54" s="26"/>
      <c r="I54" s="26"/>
      <c r="J54" s="26"/>
      <c r="K54" s="26"/>
      <c r="L54" s="16"/>
      <c r="M54" s="16"/>
      <c r="N54" s="16"/>
      <c r="O54" s="16"/>
      <c r="P54" s="16"/>
      <c r="Q54" s="16"/>
      <c r="R54" s="16"/>
      <c r="S54" s="16"/>
      <c r="T54" s="16"/>
      <c r="U54" s="16"/>
      <c r="V54" s="16"/>
    </row>
    <row r="55" spans="2:22" ht="25" x14ac:dyDescent="0.3">
      <c r="B55" s="12" t="str">
        <f>CHOOSE(Contents!$A$1,Support!B123,Support!C123)</f>
        <v>Базовая прибыль/(убыток) на акцию, приходящийся на держателей обыкновенных акций материнской компании</v>
      </c>
      <c r="E55" s="14">
        <f>G55-F55</f>
        <v>-42</v>
      </c>
      <c r="F55" s="14">
        <v>-27</v>
      </c>
      <c r="G55" s="14">
        <v>-69</v>
      </c>
      <c r="I55" s="14">
        <f>K55-J55</f>
        <v>-42</v>
      </c>
      <c r="J55" s="14">
        <v>28</v>
      </c>
      <c r="K55" s="14">
        <v>-14</v>
      </c>
      <c r="L55" s="16"/>
      <c r="M55" s="16"/>
      <c r="N55" s="16"/>
      <c r="O55" s="16"/>
      <c r="P55" s="16"/>
      <c r="Q55" s="16"/>
      <c r="R55" s="16"/>
      <c r="S55" s="16"/>
      <c r="T55" s="16"/>
      <c r="U55" s="16"/>
      <c r="V55" s="16"/>
    </row>
    <row r="56" spans="2:22" s="144" customFormat="1" ht="25" x14ac:dyDescent="0.3">
      <c r="B56" s="127" t="str">
        <f>CHOOSE(Contents!$A$1,Support!B124,Support!C124)</f>
        <v>Разводненная прибыль на акцию, приходящаяся на держателей обыкновенных акций материнской компании</v>
      </c>
      <c r="E56" s="123">
        <v>0</v>
      </c>
      <c r="F56" s="123">
        <v>0</v>
      </c>
      <c r="G56" s="123">
        <v>0</v>
      </c>
      <c r="I56" s="123">
        <v>0</v>
      </c>
      <c r="J56" s="123">
        <v>0</v>
      </c>
      <c r="K56" s="123">
        <v>0</v>
      </c>
      <c r="L56" s="145"/>
      <c r="M56" s="145"/>
      <c r="N56" s="145"/>
      <c r="O56" s="145"/>
      <c r="P56" s="145"/>
      <c r="Q56" s="145"/>
      <c r="R56" s="145"/>
      <c r="S56" s="145"/>
      <c r="T56" s="145"/>
      <c r="U56" s="145"/>
      <c r="V56" s="145"/>
    </row>
    <row r="57" spans="2:22" s="144" customFormat="1" ht="13" x14ac:dyDescent="0.3">
      <c r="B57" s="4" t="str">
        <f>CHOOSE(Contents!$A$1,Support!B446,Support!C446)</f>
        <v>Прибыль/(убыток) на акцию (в руб.) от продолжающейся деятельности:</v>
      </c>
      <c r="E57" s="126"/>
      <c r="F57" s="126"/>
      <c r="G57" s="126"/>
      <c r="H57" s="68"/>
      <c r="I57" s="126"/>
      <c r="J57" s="126"/>
      <c r="K57" s="126"/>
      <c r="L57" s="145"/>
      <c r="M57" s="145"/>
      <c r="N57" s="145"/>
      <c r="O57" s="145"/>
      <c r="P57" s="145"/>
      <c r="Q57" s="145"/>
      <c r="R57" s="145"/>
      <c r="S57" s="145"/>
      <c r="T57" s="145"/>
      <c r="U57" s="145"/>
      <c r="V57" s="145"/>
    </row>
    <row r="58" spans="2:22" s="144" customFormat="1" ht="25" x14ac:dyDescent="0.3">
      <c r="B58" s="6" t="str">
        <f>CHOOSE(Contents!$A$1,Support!B447,Support!C447)</f>
        <v>Базовая прибыль/(убыток) на акцию, приходящийся на держателей обыкновенных акций материнской компании</v>
      </c>
      <c r="E58" s="126">
        <v>-68</v>
      </c>
      <c r="F58" s="126">
        <f>G58-E58</f>
        <v>-47</v>
      </c>
      <c r="G58" s="126">
        <v>-115</v>
      </c>
      <c r="H58" s="68"/>
      <c r="I58" s="126">
        <v>-127</v>
      </c>
      <c r="J58" s="126">
        <f>K58-I58</f>
        <v>11</v>
      </c>
      <c r="K58" s="37">
        <v>-116</v>
      </c>
      <c r="L58" s="145"/>
      <c r="M58" s="145"/>
      <c r="N58" s="145"/>
      <c r="O58" s="145"/>
      <c r="P58" s="145"/>
      <c r="Q58" s="145"/>
      <c r="R58" s="145"/>
      <c r="S58" s="145"/>
      <c r="T58" s="145"/>
      <c r="U58" s="145"/>
      <c r="V58" s="145"/>
    </row>
    <row r="59" spans="2:22" s="144" customFormat="1" ht="25" x14ac:dyDescent="0.3">
      <c r="B59" s="6" t="str">
        <f>CHOOSE(Contents!$A$1,Support!B448,Support!C448)</f>
        <v>Разводненная прибыль на акцию, приходящаяся на держателей обыкновенных акций материнской компании</v>
      </c>
      <c r="E59" s="123">
        <v>0</v>
      </c>
      <c r="F59" s="123">
        <v>0</v>
      </c>
      <c r="G59" s="123">
        <v>0</v>
      </c>
      <c r="H59" s="68"/>
      <c r="I59" s="123">
        <v>0</v>
      </c>
      <c r="J59" s="123">
        <v>0</v>
      </c>
      <c r="K59" s="123">
        <v>0</v>
      </c>
      <c r="L59" s="145"/>
      <c r="M59" s="145"/>
      <c r="N59" s="145"/>
      <c r="O59" s="145"/>
      <c r="P59" s="145"/>
      <c r="Q59" s="145"/>
      <c r="R59" s="145"/>
      <c r="S59" s="145"/>
      <c r="T59" s="145"/>
      <c r="U59" s="145"/>
      <c r="V59" s="145"/>
    </row>
    <row r="60" spans="2:22" s="144" customFormat="1" ht="13" x14ac:dyDescent="0.3">
      <c r="B60" s="4" t="str">
        <f>CHOOSE(Contents!$A$1,Support!B449,Support!C449)</f>
        <v>Прибыль/(убыток) на акцию (в руб.) по прекращенной деятельности:</v>
      </c>
      <c r="E60" s="126"/>
      <c r="F60" s="126"/>
      <c r="G60" s="126"/>
      <c r="H60" s="68"/>
      <c r="I60" s="126"/>
      <c r="J60" s="126"/>
      <c r="K60" s="43"/>
      <c r="L60" s="145"/>
      <c r="M60" s="145"/>
      <c r="N60" s="145"/>
      <c r="O60" s="145"/>
      <c r="P60" s="145"/>
      <c r="Q60" s="145"/>
      <c r="R60" s="145"/>
      <c r="S60" s="145"/>
      <c r="T60" s="145"/>
      <c r="U60" s="145"/>
      <c r="V60" s="145"/>
    </row>
    <row r="61" spans="2:22" s="144" customFormat="1" ht="25" x14ac:dyDescent="0.3">
      <c r="B61" s="6" t="str">
        <f>CHOOSE(Contents!$A$1,Support!B450,Support!C450)</f>
        <v>Базовая прибыль/(убыток) на акцию, приходящийся на держателей обыкновенных акций материнской компании</v>
      </c>
      <c r="E61" s="126">
        <v>26</v>
      </c>
      <c r="F61" s="126">
        <f>G61-E61</f>
        <v>21</v>
      </c>
      <c r="G61" s="126">
        <v>47</v>
      </c>
      <c r="H61" s="68"/>
      <c r="I61" s="126">
        <v>85</v>
      </c>
      <c r="J61" s="126">
        <f>K61-I61</f>
        <v>17</v>
      </c>
      <c r="K61" s="43">
        <v>102</v>
      </c>
      <c r="L61" s="145"/>
      <c r="M61" s="145"/>
      <c r="N61" s="145"/>
      <c r="O61" s="145"/>
      <c r="P61" s="145"/>
      <c r="Q61" s="145"/>
      <c r="R61" s="145"/>
      <c r="S61" s="145"/>
      <c r="T61" s="145"/>
      <c r="U61" s="145"/>
      <c r="V61" s="145"/>
    </row>
    <row r="62" spans="2:22" s="144" customFormat="1" ht="25.5" thickBot="1" x14ac:dyDescent="0.35">
      <c r="B62" s="146" t="str">
        <f>CHOOSE(Contents!$A$1,Support!B451,Support!C451)</f>
        <v>Разводненная прибыль на акцию, приходящаяся на держателей обыкновенных акций материнской компании</v>
      </c>
      <c r="E62" s="197">
        <v>26</v>
      </c>
      <c r="F62" s="197">
        <f>G62-E62</f>
        <v>19</v>
      </c>
      <c r="G62" s="197">
        <v>45</v>
      </c>
      <c r="H62" s="68"/>
      <c r="I62" s="197">
        <v>83</v>
      </c>
      <c r="J62" s="197">
        <f>K62-I62</f>
        <v>17</v>
      </c>
      <c r="K62" s="198">
        <v>100</v>
      </c>
      <c r="L62" s="145"/>
      <c r="M62" s="145"/>
      <c r="N62" s="145"/>
      <c r="O62" s="145"/>
      <c r="P62" s="145"/>
      <c r="Q62" s="145"/>
      <c r="R62" s="145"/>
      <c r="S62" s="145"/>
      <c r="T62" s="145"/>
      <c r="U62" s="145"/>
      <c r="V62" s="145"/>
    </row>
  </sheetData>
  <hyperlinks>
    <hyperlink ref="A1" location="Contents!A1" display="Back" xr:uid="{35A1AE3B-59D9-4AF7-90DD-BB32DACE074F}"/>
  </hyperlink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0"/>
  <sheetViews>
    <sheetView showGridLines="0" zoomScale="80" zoomScaleNormal="80" workbookViewId="0">
      <pane xSplit="2" ySplit="4" topLeftCell="C5" activePane="bottomRight" state="frozen"/>
      <selection pane="topRight"/>
      <selection pane="bottomLeft"/>
      <selection pane="bottomRight" activeCell="H48" sqref="H48"/>
    </sheetView>
  </sheetViews>
  <sheetFormatPr defaultColWidth="8.640625" defaultRowHeight="14" x14ac:dyDescent="0.3"/>
  <cols>
    <col min="1" max="1" width="2.140625" style="3" customWidth="1"/>
    <col min="2" max="2" width="61.35546875" style="6" customWidth="1"/>
    <col min="3" max="4" width="1.640625" style="3" customWidth="1"/>
    <col min="5" max="6" width="11.140625" style="3" customWidth="1"/>
    <col min="7" max="7" width="1.640625" style="3" customWidth="1"/>
    <col min="8" max="9" width="10.140625" style="3" customWidth="1"/>
    <col min="10" max="10" width="3.2109375" style="3" customWidth="1"/>
    <col min="12" max="16384" width="8.640625" style="3"/>
  </cols>
  <sheetData>
    <row r="1" spans="1:22" x14ac:dyDescent="0.3">
      <c r="A1" s="137" t="str">
        <f>CHOOSE(Contents!$A$1,Support!$B$2,Support!$C$2)</f>
        <v>Содержание</v>
      </c>
    </row>
    <row r="4" spans="1:22" s="85" customFormat="1" ht="26" x14ac:dyDescent="0.3">
      <c r="B4" s="88" t="str">
        <f>CHOOSE(Contents!$A$1,Support!B127,Support!C127)</f>
        <v>Отчет о финансовом положении, млн руб.</v>
      </c>
      <c r="D4" s="139"/>
      <c r="E4" s="214">
        <v>44469</v>
      </c>
      <c r="F4" s="135" t="str">
        <f>CHOOSE(Contents!$A$1,Support!AE$1,Support!AE$2)</f>
        <v>31.12.2021 (пересчитано)</v>
      </c>
      <c r="G4" s="139"/>
      <c r="H4" s="149">
        <v>44834</v>
      </c>
      <c r="I4" s="149">
        <v>44926</v>
      </c>
    </row>
    <row r="5" spans="1:22" x14ac:dyDescent="0.3">
      <c r="B5" s="27" t="str">
        <f>CHOOSE(Contents!$A$1,Support!B128,Support!C128)</f>
        <v>АКТИВЫ</v>
      </c>
      <c r="C5" s="85"/>
      <c r="D5" s="85"/>
      <c r="E5" s="28"/>
      <c r="F5" s="28"/>
      <c r="H5" s="28"/>
      <c r="I5" s="28"/>
    </row>
    <row r="6" spans="1:22" x14ac:dyDescent="0.3">
      <c r="B6" s="18" t="str">
        <f>CHOOSE(Contents!$A$1,Support!B129,Support!C129)</f>
        <v xml:space="preserve">Внеоборотные активы </v>
      </c>
      <c r="C6" s="5"/>
      <c r="D6" s="85"/>
      <c r="E6" s="14"/>
      <c r="F6" s="14"/>
      <c r="H6" s="14"/>
      <c r="I6" s="14"/>
    </row>
    <row r="7" spans="1:22" x14ac:dyDescent="0.3">
      <c r="B7" s="7" t="str">
        <f>CHOOSE(Contents!$A$1,Support!B130,Support!C130)</f>
        <v>Инвестиции в ассоциированные организации и совместные предприятия, учитываемые по методу долевого участия</v>
      </c>
      <c r="C7" s="5"/>
      <c r="D7" s="14"/>
      <c r="E7" s="37">
        <v>48045</v>
      </c>
      <c r="F7" s="37">
        <v>48921</v>
      </c>
      <c r="H7" s="37">
        <v>4776</v>
      </c>
      <c r="I7" s="37">
        <v>4585</v>
      </c>
      <c r="J7" s="16"/>
      <c r="L7" s="16"/>
      <c r="M7" s="16"/>
      <c r="N7" s="16"/>
      <c r="O7" s="16"/>
      <c r="P7" s="16"/>
      <c r="Q7" s="16"/>
      <c r="R7" s="16"/>
      <c r="S7" s="16"/>
      <c r="T7" s="16"/>
      <c r="U7" s="16"/>
      <c r="V7" s="16"/>
    </row>
    <row r="8" spans="1:22" x14ac:dyDescent="0.3">
      <c r="B8" s="7" t="str">
        <f>CHOOSE(Contents!$A$1,Support!B131,Support!C131)</f>
        <v>Гудвил</v>
      </c>
      <c r="C8" s="5"/>
      <c r="D8" s="14"/>
      <c r="E8" s="37">
        <v>138003</v>
      </c>
      <c r="F8" s="37">
        <v>138414</v>
      </c>
      <c r="H8" s="37">
        <v>151205</v>
      </c>
      <c r="I8" s="37">
        <v>157111</v>
      </c>
      <c r="J8" s="16"/>
      <c r="L8" s="16"/>
      <c r="M8" s="16"/>
      <c r="N8" s="16"/>
      <c r="O8" s="16"/>
      <c r="P8" s="16"/>
      <c r="Q8" s="16"/>
      <c r="R8" s="16"/>
      <c r="S8" s="16"/>
      <c r="T8" s="16"/>
      <c r="U8" s="16"/>
      <c r="V8" s="16"/>
    </row>
    <row r="9" spans="1:22" x14ac:dyDescent="0.3">
      <c r="B9" s="7" t="str">
        <f>CHOOSE(Contents!$A$1,Support!B132,Support!C132)</f>
        <v>Активы в форме права пользования</v>
      </c>
      <c r="C9" s="5"/>
      <c r="D9" s="14"/>
      <c r="E9" s="37">
        <v>15330</v>
      </c>
      <c r="F9" s="37">
        <v>14843</v>
      </c>
      <c r="H9" s="37">
        <v>14274</v>
      </c>
      <c r="I9" s="37">
        <v>9519</v>
      </c>
      <c r="J9" s="16"/>
      <c r="L9" s="16"/>
      <c r="M9" s="16"/>
      <c r="N9" s="16"/>
      <c r="O9" s="16"/>
      <c r="P9" s="16"/>
      <c r="Q9" s="16"/>
      <c r="R9" s="16"/>
      <c r="S9" s="16"/>
      <c r="T9" s="16"/>
      <c r="U9" s="16"/>
      <c r="V9" s="16"/>
    </row>
    <row r="10" spans="1:22" x14ac:dyDescent="0.3">
      <c r="B10" s="7" t="str">
        <f>CHOOSE(Contents!$A$1,Support!B133,Support!C133)</f>
        <v>Прочие нематериальные активы</v>
      </c>
      <c r="C10" s="4"/>
      <c r="D10" s="14"/>
      <c r="E10" s="37">
        <v>19160</v>
      </c>
      <c r="F10" s="37">
        <v>18324</v>
      </c>
      <c r="H10" s="37">
        <v>20686</v>
      </c>
      <c r="I10" s="37">
        <v>22249</v>
      </c>
      <c r="J10" s="16"/>
      <c r="L10" s="16"/>
      <c r="M10" s="16"/>
      <c r="N10" s="16"/>
      <c r="O10" s="16"/>
      <c r="P10" s="16"/>
      <c r="Q10" s="16"/>
      <c r="R10" s="16"/>
      <c r="S10" s="16"/>
      <c r="T10" s="16"/>
      <c r="U10" s="16"/>
      <c r="V10" s="16"/>
    </row>
    <row r="11" spans="1:22" x14ac:dyDescent="0.3">
      <c r="B11" s="7" t="str">
        <f>CHOOSE(Contents!$A$1,Support!B134,Support!C134)</f>
        <v>Основные средства</v>
      </c>
      <c r="C11" s="6"/>
      <c r="D11" s="14"/>
      <c r="E11" s="37">
        <v>15511</v>
      </c>
      <c r="F11" s="37">
        <v>15798</v>
      </c>
      <c r="H11" s="37">
        <v>18018</v>
      </c>
      <c r="I11" s="37">
        <v>39250</v>
      </c>
      <c r="J11" s="16"/>
      <c r="L11" s="16"/>
      <c r="M11" s="16"/>
      <c r="N11" s="16"/>
      <c r="O11" s="16"/>
      <c r="P11" s="16"/>
      <c r="Q11" s="16"/>
      <c r="R11" s="16"/>
      <c r="S11" s="16"/>
      <c r="T11" s="16"/>
      <c r="U11" s="16"/>
      <c r="V11" s="16"/>
    </row>
    <row r="12" spans="1:22" x14ac:dyDescent="0.3">
      <c r="B12" s="7" t="str">
        <f>CHOOSE(Contents!$A$1,Support!B135,Support!C135)</f>
        <v>Финансовые активы, оцениваемые по справедливой стоимости через прибыль или убыток</v>
      </c>
      <c r="C12" s="4"/>
      <c r="D12" s="14"/>
      <c r="E12" s="37">
        <v>5382</v>
      </c>
      <c r="F12" s="37">
        <v>6903</v>
      </c>
      <c r="H12" s="37">
        <v>4055</v>
      </c>
      <c r="I12" s="37">
        <v>350</v>
      </c>
      <c r="J12" s="16"/>
      <c r="L12" s="16"/>
      <c r="M12" s="16"/>
      <c r="N12" s="16"/>
      <c r="O12" s="16"/>
      <c r="P12" s="16"/>
      <c r="Q12" s="16"/>
      <c r="R12" s="16"/>
      <c r="S12" s="16"/>
      <c r="T12" s="16"/>
      <c r="U12" s="16"/>
      <c r="V12" s="16"/>
    </row>
    <row r="13" spans="1:22" x14ac:dyDescent="0.3">
      <c r="B13" s="7" t="str">
        <f>CHOOSE(Contents!$A$1,Support!B136,Support!C136)</f>
        <v>Отложенные налоговые активы</v>
      </c>
      <c r="C13" s="5"/>
      <c r="D13" s="14"/>
      <c r="E13" s="37">
        <v>4407</v>
      </c>
      <c r="F13" s="37">
        <v>5157</v>
      </c>
      <c r="H13" s="37">
        <v>2128</v>
      </c>
      <c r="I13" s="37">
        <v>2293</v>
      </c>
      <c r="J13" s="16"/>
      <c r="L13" s="16"/>
      <c r="M13" s="16"/>
      <c r="N13" s="16"/>
      <c r="O13" s="16"/>
      <c r="P13" s="16"/>
      <c r="Q13" s="16"/>
      <c r="R13" s="16"/>
      <c r="S13" s="16"/>
      <c r="T13" s="16"/>
      <c r="U13" s="16"/>
      <c r="V13" s="16"/>
    </row>
    <row r="14" spans="1:22" x14ac:dyDescent="0.3">
      <c r="B14" s="7" t="str">
        <f>CHOOSE(Contents!$A$1,Support!B137,Support!C137)</f>
        <v>Долгосрочные займы выданные</v>
      </c>
      <c r="C14" s="5"/>
      <c r="D14" s="14"/>
      <c r="E14" s="37">
        <v>1298</v>
      </c>
      <c r="F14" s="37">
        <v>69</v>
      </c>
      <c r="H14" s="37">
        <v>367</v>
      </c>
      <c r="I14" s="37">
        <v>2158</v>
      </c>
      <c r="J14" s="16"/>
      <c r="L14" s="16"/>
      <c r="M14" s="16"/>
      <c r="N14" s="16"/>
      <c r="O14" s="16"/>
      <c r="P14" s="16"/>
      <c r="Q14" s="16"/>
      <c r="R14" s="16"/>
      <c r="S14" s="16"/>
      <c r="T14" s="16"/>
      <c r="U14" s="16"/>
      <c r="V14" s="16"/>
    </row>
    <row r="15" spans="1:22" x14ac:dyDescent="0.3">
      <c r="B15" s="7" t="str">
        <f>CHOOSE(Contents!$A$1,Support!B138,Support!C138)</f>
        <v>Авансовые платежи по договорам аренды офисных помещений</v>
      </c>
      <c r="C15" s="5"/>
      <c r="D15" s="14"/>
      <c r="E15" s="37">
        <v>460</v>
      </c>
      <c r="F15" s="37">
        <v>462</v>
      </c>
      <c r="H15" s="37">
        <v>488</v>
      </c>
      <c r="I15" s="37">
        <v>437</v>
      </c>
      <c r="J15" s="16"/>
      <c r="L15" s="16"/>
      <c r="M15" s="16"/>
      <c r="N15" s="16"/>
      <c r="O15" s="16"/>
      <c r="P15" s="16"/>
      <c r="Q15" s="16"/>
      <c r="R15" s="16"/>
      <c r="S15" s="16"/>
      <c r="T15" s="16"/>
      <c r="U15" s="16"/>
      <c r="V15" s="16"/>
    </row>
    <row r="16" spans="1:22" x14ac:dyDescent="0.3">
      <c r="B16" s="18" t="str">
        <f>CHOOSE(Contents!$A$1,Support!B139,Support!C139)</f>
        <v>Итого внеоборотные активы</v>
      </c>
      <c r="C16" s="5"/>
      <c r="D16" s="15"/>
      <c r="E16" s="45">
        <f>SUM(E7:E15)</f>
        <v>247596</v>
      </c>
      <c r="F16" s="45">
        <f>SUM(F7:F15)</f>
        <v>248891</v>
      </c>
      <c r="H16" s="45">
        <f>SUM(H7:H15)</f>
        <v>215997</v>
      </c>
      <c r="I16" s="45">
        <f>SUM(I7:I15)</f>
        <v>237952</v>
      </c>
      <c r="J16" s="16"/>
      <c r="L16" s="16"/>
      <c r="M16" s="16"/>
      <c r="N16" s="16"/>
      <c r="O16" s="16"/>
      <c r="P16" s="16"/>
      <c r="Q16" s="16"/>
      <c r="R16" s="16"/>
      <c r="S16" s="16"/>
      <c r="T16" s="16"/>
      <c r="U16" s="16"/>
      <c r="V16" s="16"/>
    </row>
    <row r="17" spans="2:22" x14ac:dyDescent="0.3">
      <c r="B17" s="18" t="str">
        <f>CHOOSE(Contents!$A$1,Support!B140,Support!C140)</f>
        <v>Оборотные активы</v>
      </c>
      <c r="C17" s="5"/>
      <c r="D17" s="15"/>
      <c r="E17" s="43"/>
      <c r="F17" s="43"/>
      <c r="H17" s="43"/>
      <c r="I17" s="43"/>
      <c r="J17" s="16"/>
      <c r="L17" s="16"/>
      <c r="M17" s="16"/>
      <c r="N17" s="16"/>
      <c r="O17" s="16"/>
      <c r="P17" s="16"/>
      <c r="Q17" s="16"/>
      <c r="R17" s="16"/>
      <c r="S17" s="16"/>
      <c r="T17" s="16"/>
      <c r="U17" s="16"/>
      <c r="V17" s="16"/>
    </row>
    <row r="18" spans="2:22" x14ac:dyDescent="0.3">
      <c r="B18" s="7" t="str">
        <f>CHOOSE(Contents!$A$1,Support!B141,Support!C141)</f>
        <v>Торговая дебиторская задолженность</v>
      </c>
      <c r="C18" s="5"/>
      <c r="D18" s="14"/>
      <c r="E18" s="37">
        <v>16251</v>
      </c>
      <c r="F18" s="37">
        <v>20688</v>
      </c>
      <c r="H18" s="37">
        <v>15371</v>
      </c>
      <c r="I18" s="37">
        <v>20533</v>
      </c>
      <c r="J18" s="16"/>
      <c r="L18" s="16"/>
      <c r="M18" s="16"/>
      <c r="N18" s="16"/>
      <c r="O18" s="16"/>
      <c r="P18" s="16"/>
      <c r="Q18" s="16"/>
      <c r="R18" s="16"/>
      <c r="S18" s="16"/>
      <c r="T18" s="16"/>
      <c r="U18" s="16"/>
      <c r="V18" s="16"/>
    </row>
    <row r="19" spans="2:22" x14ac:dyDescent="0.3">
      <c r="B19" s="7" t="str">
        <f>CHOOSE(Contents!$A$1,Support!B142,Support!C142)</f>
        <v>Дебиторская задолженность по продаже дочерней компании</v>
      </c>
      <c r="C19" s="5"/>
      <c r="D19" s="14"/>
      <c r="E19" s="37"/>
      <c r="F19" s="37">
        <v>0</v>
      </c>
      <c r="H19" s="37">
        <v>29315</v>
      </c>
      <c r="I19" s="37">
        <v>43739</v>
      </c>
      <c r="J19" s="16"/>
      <c r="L19" s="16"/>
      <c r="M19" s="16"/>
      <c r="N19" s="16"/>
      <c r="O19" s="16"/>
      <c r="P19" s="16"/>
      <c r="Q19" s="16"/>
      <c r="R19" s="16"/>
      <c r="S19" s="16"/>
      <c r="T19" s="16"/>
      <c r="U19" s="16"/>
      <c r="V19" s="16"/>
    </row>
    <row r="20" spans="2:22" x14ac:dyDescent="0.3">
      <c r="B20" s="7" t="str">
        <f>CHOOSE(Contents!$A$1,Support!B143,Support!C143)</f>
        <v>Предоплата по налогу на прибыль</v>
      </c>
      <c r="C20" s="4"/>
      <c r="D20" s="14"/>
      <c r="E20" s="37">
        <v>340</v>
      </c>
      <c r="F20" s="37">
        <v>359</v>
      </c>
      <c r="H20" s="37">
        <v>1122</v>
      </c>
      <c r="I20" s="37">
        <v>262</v>
      </c>
      <c r="J20" s="16"/>
      <c r="L20" s="16"/>
      <c r="M20" s="16"/>
      <c r="N20" s="16"/>
      <c r="O20" s="16"/>
      <c r="P20" s="16"/>
      <c r="Q20" s="16"/>
      <c r="R20" s="16"/>
      <c r="S20" s="16"/>
      <c r="T20" s="16"/>
      <c r="U20" s="16"/>
      <c r="V20" s="16"/>
    </row>
    <row r="21" spans="2:22" x14ac:dyDescent="0.3">
      <c r="B21" s="7" t="str">
        <f>CHOOSE(Contents!$A$1,Support!B144,Support!C144)</f>
        <v>Расходы будущих периодов и авансы поставщикам</v>
      </c>
      <c r="C21" s="4"/>
      <c r="D21" s="14"/>
      <c r="E21" s="37">
        <v>1807</v>
      </c>
      <c r="F21" s="37">
        <v>2353</v>
      </c>
      <c r="H21" s="37">
        <v>1963</v>
      </c>
      <c r="I21" s="37">
        <v>1965</v>
      </c>
      <c r="J21" s="16"/>
      <c r="L21" s="16"/>
      <c r="M21" s="16"/>
      <c r="N21" s="16"/>
      <c r="O21" s="16"/>
      <c r="P21" s="16"/>
      <c r="Q21" s="16"/>
      <c r="R21" s="16"/>
      <c r="S21" s="16"/>
      <c r="T21" s="16"/>
      <c r="U21" s="16"/>
      <c r="V21" s="16"/>
    </row>
    <row r="22" spans="2:22" s="143" customFormat="1" ht="13" x14ac:dyDescent="0.3">
      <c r="B22" s="7" t="str">
        <f>CHOOSE(Contents!$A$1,Support!B147,Support!C147)</f>
        <v>Займы выданные</v>
      </c>
      <c r="C22" s="11"/>
      <c r="D22" s="14"/>
      <c r="E22" s="37">
        <v>623</v>
      </c>
      <c r="F22" s="37">
        <v>109</v>
      </c>
      <c r="H22" s="37">
        <v>1200</v>
      </c>
      <c r="I22" s="37">
        <v>2982</v>
      </c>
      <c r="J22" s="16"/>
      <c r="L22" s="16"/>
      <c r="M22" s="16"/>
      <c r="N22" s="16"/>
      <c r="O22" s="16"/>
      <c r="P22" s="16"/>
      <c r="Q22" s="16"/>
      <c r="R22" s="16"/>
      <c r="S22" s="16"/>
      <c r="T22" s="16"/>
      <c r="U22" s="16"/>
      <c r="V22" s="16"/>
    </row>
    <row r="23" spans="2:22" s="143" customFormat="1" ht="13" x14ac:dyDescent="0.3">
      <c r="B23" s="7" t="str">
        <f>CHOOSE(Contents!$A$1,Support!B148,Support!C148)</f>
        <v>Запасы</v>
      </c>
      <c r="C23" s="11"/>
      <c r="D23" s="14"/>
      <c r="E23" s="37">
        <v>148</v>
      </c>
      <c r="F23" s="37">
        <v>157</v>
      </c>
      <c r="H23" s="37">
        <v>380</v>
      </c>
      <c r="I23" s="37">
        <v>226</v>
      </c>
      <c r="J23" s="16"/>
      <c r="L23" s="16"/>
      <c r="M23" s="16"/>
      <c r="N23" s="16"/>
      <c r="O23" s="16"/>
      <c r="P23" s="16"/>
      <c r="Q23" s="16"/>
      <c r="R23" s="16"/>
      <c r="S23" s="16"/>
      <c r="T23" s="16"/>
      <c r="U23" s="16"/>
      <c r="V23" s="16"/>
    </row>
    <row r="24" spans="2:22" s="143" customFormat="1" ht="13" x14ac:dyDescent="0.3">
      <c r="B24" s="7" t="str">
        <f>CHOOSE(Contents!$A$1,Support!B149,Support!C149)</f>
        <v>Прочие оборотные активы</v>
      </c>
      <c r="C24" s="11"/>
      <c r="D24" s="14"/>
      <c r="E24" s="37">
        <v>1826</v>
      </c>
      <c r="F24" s="37">
        <v>1445</v>
      </c>
      <c r="H24" s="37">
        <v>4432</v>
      </c>
      <c r="I24" s="37">
        <v>4205</v>
      </c>
      <c r="J24" s="16"/>
      <c r="L24" s="16"/>
      <c r="M24" s="16"/>
      <c r="N24" s="16"/>
      <c r="O24" s="16"/>
      <c r="P24" s="16"/>
      <c r="Q24" s="16"/>
      <c r="R24" s="16"/>
      <c r="S24" s="16"/>
      <c r="T24" s="16"/>
      <c r="U24" s="16"/>
      <c r="V24" s="16"/>
    </row>
    <row r="25" spans="2:22" x14ac:dyDescent="0.3">
      <c r="B25" s="7" t="str">
        <f>CHOOSE(Contents!$A$1,Support!B150,Support!C150)</f>
        <v>Денежные средства и их эквиваленты</v>
      </c>
      <c r="C25" s="6"/>
      <c r="D25" s="14"/>
      <c r="E25" s="37">
        <v>30820</v>
      </c>
      <c r="F25" s="37">
        <v>23737</v>
      </c>
      <c r="H25" s="37">
        <v>14688</v>
      </c>
      <c r="I25" s="37">
        <v>48759</v>
      </c>
      <c r="J25" s="16"/>
      <c r="L25" s="16"/>
      <c r="M25" s="16"/>
      <c r="N25" s="16"/>
      <c r="O25" s="16"/>
      <c r="P25" s="16"/>
      <c r="Q25" s="16"/>
      <c r="R25" s="16"/>
      <c r="S25" s="16"/>
      <c r="T25" s="16"/>
      <c r="U25" s="16"/>
      <c r="V25" s="16"/>
    </row>
    <row r="26" spans="2:22" x14ac:dyDescent="0.3">
      <c r="B26" s="7" t="str">
        <f>CHOOSE(Contents!$A$1,Support!B151,Support!C151)</f>
        <v>Активы, предназначенные для продажи</v>
      </c>
      <c r="C26" s="7"/>
      <c r="D26" s="14"/>
      <c r="E26" s="37">
        <v>0</v>
      </c>
      <c r="F26" s="37">
        <v>0</v>
      </c>
      <c r="H26" s="37">
        <v>4175</v>
      </c>
      <c r="I26" s="37">
        <v>292</v>
      </c>
      <c r="J26" s="16"/>
      <c r="L26" s="16"/>
      <c r="M26" s="16"/>
      <c r="N26" s="16"/>
      <c r="O26" s="16"/>
      <c r="P26" s="16"/>
      <c r="Q26" s="16"/>
      <c r="R26" s="16"/>
      <c r="S26" s="16"/>
      <c r="T26" s="16"/>
      <c r="U26" s="16"/>
      <c r="V26" s="16"/>
    </row>
    <row r="27" spans="2:22" x14ac:dyDescent="0.3">
      <c r="B27" s="18" t="str">
        <f>CHOOSE(Contents!$A$1,Support!B152,Support!C152)</f>
        <v>Итого оборотные активы</v>
      </c>
      <c r="C27" s="7"/>
      <c r="D27" s="15"/>
      <c r="E27" s="45">
        <v>51815</v>
      </c>
      <c r="F27" s="45">
        <f>SUM(F18:F26)</f>
        <v>48848</v>
      </c>
      <c r="H27" s="45">
        <f>SUM(H18:H26)</f>
        <v>72646</v>
      </c>
      <c r="I27" s="45">
        <f>SUM(I18:I26)</f>
        <v>122963</v>
      </c>
      <c r="J27" s="16"/>
      <c r="L27" s="16"/>
      <c r="M27" s="16"/>
      <c r="N27" s="16"/>
      <c r="O27" s="16"/>
      <c r="P27" s="16"/>
      <c r="Q27" s="16"/>
      <c r="R27" s="16"/>
      <c r="S27" s="16"/>
      <c r="T27" s="16"/>
      <c r="U27" s="16"/>
      <c r="V27" s="16"/>
    </row>
    <row r="28" spans="2:22" ht="14.5" thickBot="1" x14ac:dyDescent="0.35">
      <c r="B28" s="18" t="str">
        <f>CHOOSE(Contents!$A$1,Support!B153,Support!C153)</f>
        <v>Итого активы</v>
      </c>
      <c r="C28" s="7"/>
      <c r="D28" s="16"/>
      <c r="E28" s="46">
        <f>E27+E16</f>
        <v>299411</v>
      </c>
      <c r="F28" s="46">
        <f>F27+F16</f>
        <v>297739</v>
      </c>
      <c r="H28" s="46">
        <f>H27+H16</f>
        <v>288643</v>
      </c>
      <c r="I28" s="46">
        <f>I27+I16</f>
        <v>360915</v>
      </c>
      <c r="J28" s="16"/>
      <c r="L28" s="16"/>
      <c r="M28" s="16"/>
      <c r="N28" s="16"/>
      <c r="O28" s="16"/>
      <c r="P28" s="16"/>
      <c r="Q28" s="16"/>
      <c r="R28" s="16"/>
      <c r="S28" s="16"/>
      <c r="T28" s="16"/>
      <c r="U28" s="16"/>
      <c r="V28" s="16"/>
    </row>
    <row r="29" spans="2:22" x14ac:dyDescent="0.3">
      <c r="B29" s="27" t="str">
        <f>CHOOSE(Contents!$A$1,Support!B154,Support!C154)</f>
        <v>Капитал и обязательства</v>
      </c>
      <c r="C29" s="85"/>
      <c r="D29" s="85"/>
      <c r="E29" s="28"/>
      <c r="F29" s="28"/>
      <c r="H29" s="28"/>
      <c r="I29" s="28"/>
      <c r="J29" s="16"/>
      <c r="L29" s="16"/>
      <c r="M29" s="16"/>
      <c r="N29" s="16"/>
      <c r="O29" s="16"/>
      <c r="P29" s="16"/>
      <c r="Q29" s="16"/>
      <c r="R29" s="16"/>
      <c r="S29" s="16"/>
      <c r="T29" s="16"/>
      <c r="U29" s="16"/>
      <c r="V29" s="16"/>
    </row>
    <row r="30" spans="2:22" x14ac:dyDescent="0.3">
      <c r="B30" s="18" t="str">
        <f>CHOOSE(Contents!$A$1,Support!B155,Support!C155)</f>
        <v>Капитал, приходящийся на акционеров материнской компании</v>
      </c>
      <c r="C30" s="8"/>
      <c r="D30" s="17"/>
      <c r="E30" s="43"/>
      <c r="F30" s="43"/>
      <c r="H30" s="43"/>
      <c r="I30" s="43"/>
      <c r="J30" s="16"/>
      <c r="L30" s="16"/>
      <c r="M30" s="16"/>
      <c r="N30" s="16"/>
      <c r="O30" s="16"/>
      <c r="P30" s="16"/>
      <c r="Q30" s="16"/>
      <c r="R30" s="16"/>
      <c r="S30" s="16"/>
      <c r="T30" s="16"/>
      <c r="U30" s="16"/>
      <c r="V30" s="16"/>
    </row>
    <row r="31" spans="2:22" x14ac:dyDescent="0.3">
      <c r="B31" s="90" t="str">
        <f>CHOOSE(Contents!$A$1,Support!B156,Support!C156)</f>
        <v>Уставный капитал</v>
      </c>
      <c r="C31" s="7"/>
      <c r="D31" s="14"/>
      <c r="E31" s="37">
        <v>0</v>
      </c>
      <c r="F31" s="37">
        <v>0</v>
      </c>
      <c r="H31" s="37"/>
      <c r="I31" s="37"/>
      <c r="J31" s="16"/>
      <c r="L31" s="16"/>
      <c r="M31" s="16"/>
      <c r="N31" s="16"/>
      <c r="O31" s="16"/>
      <c r="P31" s="16"/>
      <c r="Q31" s="16"/>
      <c r="R31" s="16"/>
      <c r="S31" s="16"/>
      <c r="T31" s="16"/>
      <c r="U31" s="16"/>
      <c r="V31" s="16"/>
    </row>
    <row r="32" spans="2:22" x14ac:dyDescent="0.3">
      <c r="B32" s="90" t="str">
        <f>CHOOSE(Contents!$A$1,Support!B157,Support!C157)</f>
        <v>Эмиссионный доход</v>
      </c>
      <c r="C32" s="7"/>
      <c r="D32" s="14"/>
      <c r="E32" s="37">
        <v>77920</v>
      </c>
      <c r="F32" s="37">
        <v>79397</v>
      </c>
      <c r="H32" s="37">
        <v>81383</v>
      </c>
      <c r="I32" s="37">
        <v>81872</v>
      </c>
      <c r="J32" s="16"/>
      <c r="L32" s="16"/>
      <c r="M32" s="16"/>
      <c r="N32" s="16"/>
      <c r="O32" s="16"/>
      <c r="P32" s="16"/>
      <c r="Q32" s="16"/>
      <c r="R32" s="16"/>
      <c r="S32" s="16"/>
      <c r="T32" s="16"/>
      <c r="U32" s="16"/>
      <c r="V32" s="16"/>
    </row>
    <row r="33" spans="2:22" x14ac:dyDescent="0.3">
      <c r="B33" s="90" t="str">
        <f>CHOOSE(Contents!$A$1,Support!B158,Support!C158)</f>
        <v>Собственные акции, выкупленные у акционеров</v>
      </c>
      <c r="C33" s="8"/>
      <c r="D33" s="14"/>
      <c r="E33" s="37">
        <v>-1044</v>
      </c>
      <c r="F33" s="37">
        <v>-1044</v>
      </c>
      <c r="H33" s="37">
        <v>-1039</v>
      </c>
      <c r="I33" s="37">
        <v>-1039</v>
      </c>
      <c r="J33" s="16"/>
      <c r="L33" s="16"/>
      <c r="M33" s="16"/>
      <c r="N33" s="16"/>
      <c r="O33" s="16"/>
      <c r="P33" s="16"/>
      <c r="Q33" s="16"/>
      <c r="R33" s="16"/>
      <c r="S33" s="16"/>
      <c r="T33" s="16"/>
      <c r="U33" s="16"/>
      <c r="V33" s="16"/>
    </row>
    <row r="34" spans="2:22" x14ac:dyDescent="0.3">
      <c r="B34" s="90" t="str">
        <f>CHOOSE(Contents!$A$1,Support!B159,Support!C159)</f>
        <v>Нераспределенная прибыль</v>
      </c>
      <c r="C34" s="8"/>
      <c r="D34" s="14"/>
      <c r="E34" s="37">
        <v>94929</v>
      </c>
      <c r="F34" s="37">
        <v>89985</v>
      </c>
      <c r="H34" s="37">
        <v>80566</v>
      </c>
      <c r="I34" s="37">
        <v>86841</v>
      </c>
      <c r="J34" s="16"/>
      <c r="L34" s="16"/>
      <c r="M34" s="16"/>
      <c r="N34" s="16"/>
      <c r="O34" s="16"/>
      <c r="P34" s="16"/>
      <c r="Q34" s="16"/>
      <c r="R34" s="16"/>
      <c r="S34" s="16"/>
      <c r="T34" s="16"/>
      <c r="U34" s="16"/>
      <c r="V34" s="16"/>
    </row>
    <row r="35" spans="2:22" x14ac:dyDescent="0.3">
      <c r="B35" s="90" t="str">
        <f>CHOOSE(Contents!$A$1,Support!B160,Support!C160)</f>
        <v>Резерв по пересчету иностранных операций в валюту представления</v>
      </c>
      <c r="C35" s="9"/>
      <c r="D35" s="14"/>
      <c r="E35" s="37">
        <v>873</v>
      </c>
      <c r="F35" s="37">
        <v>1578</v>
      </c>
      <c r="H35" s="37">
        <v>808</v>
      </c>
      <c r="I35" s="37">
        <v>2585</v>
      </c>
      <c r="J35" s="16"/>
      <c r="L35" s="16"/>
      <c r="M35" s="16"/>
      <c r="N35" s="16"/>
      <c r="O35" s="16"/>
      <c r="P35" s="16"/>
      <c r="Q35" s="16"/>
      <c r="R35" s="16"/>
      <c r="S35" s="16"/>
      <c r="T35" s="16"/>
      <c r="U35" s="16"/>
      <c r="V35" s="16"/>
    </row>
    <row r="36" spans="2:22" x14ac:dyDescent="0.3">
      <c r="B36" s="18" t="str">
        <f>CHOOSE(Contents!$A$1,Support!B161,Support!C161)</f>
        <v>Итого капитал, приходящийся на акционеров материнской компании</v>
      </c>
      <c r="C36" s="9"/>
      <c r="D36" s="15"/>
      <c r="E36" s="45">
        <v>172678</v>
      </c>
      <c r="F36" s="45">
        <f>SUM(F31:F35)</f>
        <v>169916</v>
      </c>
      <c r="H36" s="45">
        <f>SUM(H31:H35)</f>
        <v>161718</v>
      </c>
      <c r="I36" s="45">
        <f>SUM(I31:I35)</f>
        <v>170259</v>
      </c>
      <c r="J36" s="16"/>
      <c r="L36" s="16"/>
      <c r="M36" s="16"/>
      <c r="N36" s="16"/>
      <c r="O36" s="16"/>
      <c r="P36" s="16"/>
      <c r="Q36" s="16"/>
      <c r="R36" s="16"/>
      <c r="S36" s="16"/>
      <c r="T36" s="16"/>
      <c r="U36" s="16"/>
      <c r="V36" s="16"/>
    </row>
    <row r="37" spans="2:22" x14ac:dyDescent="0.3">
      <c r="B37" s="90" t="str">
        <f>CHOOSE(Contents!$A$1,Support!B162,Support!C162)</f>
        <v>Неконтролирующие доли участия</v>
      </c>
      <c r="C37" s="8"/>
      <c r="D37" s="14"/>
      <c r="E37" s="37">
        <v>407</v>
      </c>
      <c r="F37" s="37">
        <v>346</v>
      </c>
      <c r="H37" s="37">
        <v>-2185</v>
      </c>
      <c r="I37" s="37">
        <v>-2147</v>
      </c>
      <c r="J37" s="16"/>
      <c r="L37" s="16"/>
      <c r="M37" s="16"/>
      <c r="N37" s="16"/>
      <c r="O37" s="16"/>
      <c r="P37" s="16"/>
      <c r="Q37" s="16"/>
      <c r="R37" s="16"/>
      <c r="S37" s="16"/>
      <c r="T37" s="16"/>
      <c r="U37" s="16"/>
      <c r="V37" s="16"/>
    </row>
    <row r="38" spans="2:22" x14ac:dyDescent="0.3">
      <c r="B38" s="18" t="str">
        <f>CHOOSE(Contents!$A$1,Support!B163,Support!C163)</f>
        <v>Итого капитал</v>
      </c>
      <c r="C38" s="8"/>
      <c r="D38" s="15"/>
      <c r="E38" s="45">
        <v>173085</v>
      </c>
      <c r="F38" s="45">
        <f>SUM(F36:F37)</f>
        <v>170262</v>
      </c>
      <c r="H38" s="45">
        <f>SUM(H36:H37)</f>
        <v>159533</v>
      </c>
      <c r="I38" s="45">
        <f>SUM(I36:I37)</f>
        <v>168112</v>
      </c>
      <c r="J38" s="16"/>
      <c r="L38" s="16"/>
      <c r="M38" s="16"/>
      <c r="N38" s="16"/>
      <c r="O38" s="16"/>
      <c r="P38" s="16"/>
      <c r="Q38" s="16"/>
      <c r="R38" s="16"/>
      <c r="S38" s="16"/>
      <c r="T38" s="16"/>
      <c r="U38" s="16"/>
      <c r="V38" s="16"/>
    </row>
    <row r="39" spans="2:22" x14ac:dyDescent="0.3">
      <c r="B39" s="18" t="str">
        <f>CHOOSE(Contents!$A$1,Support!B164,Support!C164)</f>
        <v>Долгосрочные обязательства</v>
      </c>
      <c r="C39" s="8"/>
      <c r="D39" s="17"/>
      <c r="E39" s="43"/>
      <c r="F39" s="43"/>
      <c r="H39" s="43"/>
      <c r="I39" s="43"/>
      <c r="J39" s="16"/>
      <c r="L39" s="16"/>
      <c r="M39" s="16"/>
      <c r="N39" s="16"/>
      <c r="O39" s="16"/>
      <c r="P39" s="16"/>
      <c r="Q39" s="16"/>
      <c r="R39" s="16"/>
      <c r="S39" s="16"/>
      <c r="T39" s="16"/>
      <c r="U39" s="16"/>
      <c r="V39" s="16"/>
    </row>
    <row r="40" spans="2:22" x14ac:dyDescent="0.3">
      <c r="B40" s="7" t="str">
        <f>CHOOSE(Contents!$A$1,Support!B165,Support!C165)</f>
        <v>Отложенные налоговые обязательства</v>
      </c>
      <c r="C40" s="6"/>
      <c r="D40" s="14"/>
      <c r="E40" s="37">
        <v>1509</v>
      </c>
      <c r="F40" s="37">
        <v>1228</v>
      </c>
      <c r="H40" s="37">
        <v>1737</v>
      </c>
      <c r="I40" s="37">
        <v>2107</v>
      </c>
      <c r="J40" s="16"/>
      <c r="L40" s="16"/>
      <c r="M40" s="16"/>
      <c r="N40" s="16"/>
      <c r="O40" s="16"/>
      <c r="P40" s="16"/>
      <c r="Q40" s="16"/>
      <c r="R40" s="16"/>
      <c r="S40" s="16"/>
      <c r="T40" s="16"/>
      <c r="U40" s="16"/>
      <c r="V40" s="16"/>
    </row>
    <row r="41" spans="2:22" x14ac:dyDescent="0.3">
      <c r="B41" s="7" t="str">
        <f>CHOOSE(Contents!$A$1,Support!B166,Support!C166)</f>
        <v>Отложенная выручка</v>
      </c>
      <c r="C41" s="6"/>
      <c r="D41" s="14"/>
      <c r="E41" s="37">
        <v>2076</v>
      </c>
      <c r="F41" s="37">
        <v>1455</v>
      </c>
      <c r="H41" s="37">
        <v>590</v>
      </c>
      <c r="I41" s="37">
        <v>793</v>
      </c>
      <c r="J41" s="16"/>
      <c r="L41" s="16"/>
      <c r="M41" s="16"/>
      <c r="N41" s="16"/>
      <c r="O41" s="16"/>
      <c r="P41" s="16"/>
      <c r="Q41" s="16"/>
      <c r="R41" s="16"/>
      <c r="S41" s="16"/>
      <c r="T41" s="16"/>
      <c r="U41" s="16"/>
      <c r="V41" s="16"/>
    </row>
    <row r="42" spans="2:22" x14ac:dyDescent="0.3">
      <c r="B42" s="7" t="str">
        <f>CHOOSE(Contents!$A$1,Support!B167,Support!C167)</f>
        <v>Долгосрочные обязательства по аренде</v>
      </c>
      <c r="D42" s="14"/>
      <c r="E42" s="37">
        <v>12358</v>
      </c>
      <c r="F42" s="37">
        <v>11327</v>
      </c>
      <c r="H42" s="37">
        <v>10798</v>
      </c>
      <c r="I42" s="37">
        <v>7292</v>
      </c>
      <c r="J42" s="16"/>
      <c r="L42" s="16"/>
      <c r="M42" s="16"/>
      <c r="N42" s="16"/>
      <c r="O42" s="16"/>
      <c r="P42" s="16"/>
      <c r="Q42" s="16"/>
      <c r="R42" s="16"/>
      <c r="S42" s="16"/>
      <c r="T42" s="16"/>
      <c r="U42" s="16"/>
      <c r="V42" s="16"/>
    </row>
    <row r="43" spans="2:22" ht="25" x14ac:dyDescent="0.3">
      <c r="B43" s="152" t="str">
        <f>CHOOSE(Contents!$A$1,Support!B168,Support!C168)</f>
        <v>Долгосрочные финансовые обязательства, оцениваемые по справедливой стоимости через прибыль или убыток</v>
      </c>
      <c r="D43" s="14"/>
      <c r="E43" s="37">
        <v>1622</v>
      </c>
      <c r="F43" s="37">
        <v>879</v>
      </c>
      <c r="H43" s="37">
        <v>1450</v>
      </c>
      <c r="I43" s="37">
        <v>3982</v>
      </c>
      <c r="J43" s="16"/>
      <c r="L43" s="16"/>
      <c r="M43" s="16"/>
      <c r="N43" s="16"/>
      <c r="O43" s="16"/>
      <c r="P43" s="16"/>
      <c r="Q43" s="16"/>
      <c r="R43" s="16"/>
      <c r="S43" s="16"/>
      <c r="T43" s="16"/>
      <c r="U43" s="16"/>
      <c r="V43" s="16"/>
    </row>
    <row r="44" spans="2:22" x14ac:dyDescent="0.3">
      <c r="B44" s="5" t="str">
        <f>CHOOSE(Contents!$A$1,Support!B169,Support!C169)</f>
        <v>Долгосрочные процентные кредиты и облигации</v>
      </c>
      <c r="D44" s="14"/>
      <c r="E44" s="37">
        <v>51369</v>
      </c>
      <c r="F44" s="37">
        <v>50810</v>
      </c>
      <c r="H44" s="37">
        <v>28102</v>
      </c>
      <c r="I44" s="37">
        <v>35775</v>
      </c>
      <c r="J44" s="16"/>
      <c r="L44" s="16"/>
      <c r="M44" s="16"/>
      <c r="N44" s="16"/>
      <c r="O44" s="16"/>
      <c r="P44" s="16"/>
      <c r="Q44" s="16"/>
      <c r="R44" s="16"/>
      <c r="S44" s="16"/>
      <c r="T44" s="16"/>
      <c r="U44" s="16"/>
      <c r="V44" s="16"/>
    </row>
    <row r="45" spans="2:22" x14ac:dyDescent="0.3">
      <c r="B45" s="7" t="str">
        <f>CHOOSE(Contents!$A$1,Support!B170,Support!C170)</f>
        <v>Прочие долгосрочные обязательства</v>
      </c>
      <c r="D45" s="14"/>
      <c r="E45" s="37">
        <v>265</v>
      </c>
      <c r="F45" s="37">
        <v>522</v>
      </c>
      <c r="H45" s="37">
        <v>434</v>
      </c>
      <c r="I45" s="37">
        <v>572</v>
      </c>
      <c r="J45" s="16"/>
      <c r="L45" s="16"/>
      <c r="M45" s="16"/>
      <c r="N45" s="16"/>
      <c r="O45" s="16"/>
      <c r="P45" s="16"/>
      <c r="Q45" s="16"/>
      <c r="R45" s="16"/>
      <c r="S45" s="16"/>
      <c r="T45" s="16"/>
      <c r="U45" s="16"/>
      <c r="V45" s="16"/>
    </row>
    <row r="46" spans="2:22" x14ac:dyDescent="0.3">
      <c r="B46" s="18" t="str">
        <f>CHOOSE(Contents!$A$1,Support!B171,Support!C171)</f>
        <v>Итого долгорочные обязательства</v>
      </c>
      <c r="D46" s="15"/>
      <c r="E46" s="45">
        <v>69199</v>
      </c>
      <c r="F46" s="45">
        <f>SUM(F40:F45)</f>
        <v>66221</v>
      </c>
      <c r="H46" s="45">
        <f>SUM(H40:H45)</f>
        <v>43111</v>
      </c>
      <c r="I46" s="45">
        <f>SUM(I40:I45)</f>
        <v>50521</v>
      </c>
      <c r="J46" s="16"/>
      <c r="L46" s="16"/>
      <c r="M46" s="16"/>
      <c r="N46" s="16"/>
      <c r="O46" s="16"/>
      <c r="P46" s="16"/>
      <c r="Q46" s="16"/>
      <c r="R46" s="16"/>
      <c r="S46" s="16"/>
      <c r="T46" s="16"/>
      <c r="U46" s="16"/>
      <c r="V46" s="16"/>
    </row>
    <row r="47" spans="2:22" x14ac:dyDescent="0.3">
      <c r="B47" s="18" t="str">
        <f>CHOOSE(Contents!$A$1,Support!B172,Support!C172)</f>
        <v>Краткосрочные обязательства</v>
      </c>
      <c r="D47" s="16"/>
      <c r="E47" s="43"/>
      <c r="F47" s="43"/>
      <c r="H47" s="43"/>
      <c r="I47" s="43"/>
      <c r="J47" s="16"/>
      <c r="L47" s="16"/>
      <c r="M47" s="16"/>
      <c r="N47" s="16"/>
      <c r="O47" s="16"/>
      <c r="P47" s="16"/>
      <c r="Q47" s="16"/>
      <c r="R47" s="16"/>
      <c r="S47" s="16"/>
      <c r="T47" s="16"/>
      <c r="U47" s="16"/>
      <c r="V47" s="16"/>
    </row>
    <row r="48" spans="2:22" x14ac:dyDescent="0.3">
      <c r="B48" s="7" t="str">
        <f>CHOOSE(Contents!$A$1,Support!B173,Support!C173)</f>
        <v>Торговая кредиторская задолженность</v>
      </c>
      <c r="D48" s="14"/>
      <c r="E48" s="37">
        <v>12947</v>
      </c>
      <c r="F48" s="37">
        <v>14541</v>
      </c>
      <c r="H48" s="37">
        <v>12270</v>
      </c>
      <c r="I48" s="37">
        <v>17121</v>
      </c>
      <c r="J48" s="16"/>
      <c r="L48" s="16"/>
      <c r="M48" s="16"/>
      <c r="N48" s="16"/>
      <c r="O48" s="16"/>
      <c r="P48" s="16"/>
      <c r="Q48" s="16"/>
      <c r="R48" s="16"/>
      <c r="S48" s="16"/>
      <c r="T48" s="16"/>
      <c r="U48" s="16"/>
      <c r="V48" s="16"/>
    </row>
    <row r="49" spans="2:22" x14ac:dyDescent="0.3">
      <c r="B49" s="7" t="str">
        <f>CHOOSE(Contents!$A$1,Support!B174,Support!C174)</f>
        <v>Обязательства по налогу на прибыль</v>
      </c>
      <c r="D49" s="14"/>
      <c r="E49" s="37">
        <v>2450</v>
      </c>
      <c r="F49" s="37">
        <v>3208</v>
      </c>
      <c r="H49" s="37">
        <v>2495</v>
      </c>
      <c r="I49" s="37">
        <v>2689</v>
      </c>
      <c r="J49" s="16"/>
      <c r="L49" s="16"/>
      <c r="M49" s="16"/>
      <c r="N49" s="16"/>
      <c r="O49" s="16"/>
      <c r="P49" s="16"/>
      <c r="Q49" s="16"/>
      <c r="R49" s="16"/>
      <c r="S49" s="16"/>
      <c r="T49" s="16"/>
      <c r="U49" s="16"/>
      <c r="V49" s="16"/>
    </row>
    <row r="50" spans="2:22" x14ac:dyDescent="0.3">
      <c r="B50" s="7" t="str">
        <f>CHOOSE(Contents!$A$1,Support!B175,Support!C175)</f>
        <v>НДС и прочие налоговые обязательства</v>
      </c>
      <c r="D50" s="14"/>
      <c r="E50" s="37">
        <v>3422</v>
      </c>
      <c r="F50" s="37">
        <v>4391</v>
      </c>
      <c r="H50" s="37">
        <v>4507</v>
      </c>
      <c r="I50" s="37">
        <v>5183</v>
      </c>
      <c r="J50" s="16"/>
      <c r="L50" s="16"/>
      <c r="M50" s="16"/>
      <c r="N50" s="16"/>
      <c r="O50" s="16"/>
      <c r="P50" s="16"/>
      <c r="Q50" s="16"/>
      <c r="R50" s="16"/>
      <c r="S50" s="16"/>
      <c r="T50" s="16"/>
      <c r="U50" s="16"/>
      <c r="V50" s="16"/>
    </row>
    <row r="51" spans="2:22" x14ac:dyDescent="0.3">
      <c r="B51" s="7" t="str">
        <f>CHOOSE(Contents!$A$1,Support!B176,Support!C176)</f>
        <v>Отложенная выручка и авансы полученные от клиентов</v>
      </c>
      <c r="D51" s="14"/>
      <c r="E51" s="37">
        <v>18766</v>
      </c>
      <c r="F51" s="37">
        <v>17794</v>
      </c>
      <c r="H51" s="37">
        <v>6141</v>
      </c>
      <c r="I51" s="37">
        <v>8428</v>
      </c>
      <c r="J51" s="16"/>
      <c r="L51" s="16"/>
      <c r="M51" s="16"/>
      <c r="N51" s="16"/>
      <c r="O51" s="16"/>
      <c r="P51" s="16"/>
      <c r="Q51" s="16"/>
      <c r="R51" s="16"/>
      <c r="S51" s="16"/>
      <c r="T51" s="16"/>
      <c r="U51" s="16"/>
      <c r="V51" s="16"/>
    </row>
    <row r="52" spans="2:22" x14ac:dyDescent="0.3">
      <c r="B52" s="7" t="str">
        <f>CHOOSE(Contents!$A$1,Support!B177,Support!C177)</f>
        <v>Краткосрочные процентные кредиты и облигации</v>
      </c>
      <c r="D52" s="14"/>
      <c r="E52" s="37">
        <v>7060</v>
      </c>
      <c r="F52" s="37">
        <v>7078</v>
      </c>
      <c r="H52" s="37">
        <v>35488</v>
      </c>
      <c r="I52" s="37">
        <v>88742</v>
      </c>
      <c r="J52" s="16"/>
      <c r="L52" s="16"/>
      <c r="M52" s="16"/>
      <c r="N52" s="16"/>
      <c r="O52" s="16"/>
      <c r="P52" s="16"/>
      <c r="Q52" s="16"/>
      <c r="R52" s="16"/>
      <c r="S52" s="16"/>
      <c r="T52" s="16"/>
      <c r="U52" s="16"/>
      <c r="V52" s="16"/>
    </row>
    <row r="53" spans="2:22" x14ac:dyDescent="0.3">
      <c r="B53" s="7" t="str">
        <f>CHOOSE(Contents!$A$1,Support!B178,Support!C178)</f>
        <v>Краткосрочные обязательства по аренде</v>
      </c>
      <c r="D53" s="14"/>
      <c r="E53" s="37">
        <v>3436</v>
      </c>
      <c r="F53" s="37">
        <v>4121</v>
      </c>
      <c r="H53" s="37">
        <v>4925</v>
      </c>
      <c r="I53" s="37">
        <v>3216</v>
      </c>
      <c r="J53" s="16"/>
      <c r="L53" s="16"/>
      <c r="M53" s="16"/>
      <c r="N53" s="16"/>
      <c r="O53" s="16"/>
      <c r="P53" s="16"/>
      <c r="Q53" s="16"/>
      <c r="R53" s="16"/>
      <c r="S53" s="16"/>
      <c r="T53" s="16"/>
      <c r="U53" s="16"/>
      <c r="V53" s="16"/>
    </row>
    <row r="54" spans="2:22" x14ac:dyDescent="0.3">
      <c r="B54" s="7" t="str">
        <f>CHOOSE(Contents!$A$1,Support!B179,Support!C179)</f>
        <v>Прочие краткосрочные обязательства и начисленные расходы</v>
      </c>
      <c r="D54" s="14"/>
      <c r="E54" s="37">
        <v>9046</v>
      </c>
      <c r="F54" s="37">
        <v>10123</v>
      </c>
      <c r="H54" s="37">
        <v>10276</v>
      </c>
      <c r="I54" s="37">
        <v>11810</v>
      </c>
      <c r="J54" s="16"/>
      <c r="L54" s="16"/>
      <c r="M54" s="16"/>
      <c r="N54" s="16"/>
      <c r="O54" s="16"/>
      <c r="P54" s="16"/>
      <c r="Q54" s="16"/>
      <c r="R54" s="16"/>
      <c r="S54" s="16"/>
      <c r="T54" s="16"/>
      <c r="U54" s="16"/>
      <c r="V54" s="16"/>
    </row>
    <row r="55" spans="2:22" ht="25" x14ac:dyDescent="0.3">
      <c r="B55" s="7" t="str">
        <f>CHOOSE(Contents!$A$1,Support!B180,Support!C180)</f>
        <v>Краткосрочные финансовые обязательства, оцениваемые по справедливой стоимости через прибыль или убыток</v>
      </c>
      <c r="D55" s="14"/>
      <c r="E55" s="37"/>
      <c r="F55" s="37"/>
      <c r="H55" s="37">
        <v>5585</v>
      </c>
      <c r="I55" s="37">
        <v>4806</v>
      </c>
      <c r="J55" s="16"/>
      <c r="L55" s="16"/>
      <c r="M55" s="16"/>
      <c r="N55" s="16"/>
      <c r="O55" s="16"/>
      <c r="P55" s="16"/>
      <c r="Q55" s="16"/>
      <c r="R55" s="16"/>
      <c r="S55" s="16"/>
      <c r="T55" s="16"/>
      <c r="U55" s="16"/>
      <c r="V55" s="16"/>
    </row>
    <row r="56" spans="2:22" x14ac:dyDescent="0.3">
      <c r="B56" s="7" t="str">
        <f>CHOOSE(Contents!$A$1,Support!B182,Support!C182)</f>
        <v>Обязательства, непосредственно связанные с активами, предназначенными для продажи</v>
      </c>
      <c r="D56" s="14"/>
      <c r="E56" s="37"/>
      <c r="F56" s="37"/>
      <c r="H56" s="37">
        <v>4312</v>
      </c>
      <c r="I56" s="37">
        <v>287</v>
      </c>
      <c r="J56" s="16"/>
      <c r="L56" s="16"/>
      <c r="M56" s="16"/>
      <c r="N56" s="16"/>
      <c r="O56" s="16"/>
      <c r="P56" s="16"/>
      <c r="Q56" s="16"/>
      <c r="R56" s="16"/>
      <c r="S56" s="16"/>
      <c r="T56" s="16"/>
      <c r="U56" s="16"/>
      <c r="V56" s="16"/>
    </row>
    <row r="57" spans="2:22" x14ac:dyDescent="0.3">
      <c r="B57" s="18" t="str">
        <f>CHOOSE(Contents!$A$1,Support!B183,Support!C183)</f>
        <v>Итого краткосрочные обязательства</v>
      </c>
      <c r="D57" s="15"/>
      <c r="E57" s="45">
        <v>57127</v>
      </c>
      <c r="F57" s="45">
        <f>SUM(F48:F56)</f>
        <v>61256</v>
      </c>
      <c r="H57" s="45">
        <f>SUM(H48:H56)</f>
        <v>85999</v>
      </c>
      <c r="I57" s="45">
        <f>SUM(I48:I56)</f>
        <v>142282</v>
      </c>
      <c r="J57" s="16"/>
      <c r="L57" s="16"/>
      <c r="M57" s="16"/>
      <c r="N57" s="16"/>
      <c r="O57" s="16"/>
      <c r="P57" s="16"/>
      <c r="Q57" s="16"/>
      <c r="R57" s="16"/>
      <c r="S57" s="16"/>
      <c r="T57" s="16"/>
      <c r="U57" s="16"/>
      <c r="V57" s="16"/>
    </row>
    <row r="58" spans="2:22" x14ac:dyDescent="0.3">
      <c r="B58" s="18" t="str">
        <f>CHOOSE(Contents!$A$1,Support!B184,Support!C184)</f>
        <v>Итого обязательства</v>
      </c>
      <c r="D58" s="15"/>
      <c r="E58" s="45">
        <v>126326</v>
      </c>
      <c r="F58" s="45">
        <f>SUM(F57,F46)</f>
        <v>127477</v>
      </c>
      <c r="H58" s="45">
        <f>SUM(H57,H46)</f>
        <v>129110</v>
      </c>
      <c r="I58" s="45">
        <f>SUM(I57,I46)</f>
        <v>192803</v>
      </c>
      <c r="J58" s="16"/>
      <c r="L58" s="16"/>
      <c r="M58" s="16"/>
      <c r="N58" s="16"/>
      <c r="O58" s="16"/>
      <c r="P58" s="16"/>
      <c r="Q58" s="16"/>
      <c r="R58" s="16"/>
      <c r="S58" s="16"/>
      <c r="T58" s="16"/>
      <c r="U58" s="16"/>
      <c r="V58" s="16"/>
    </row>
    <row r="59" spans="2:22" ht="14.5" thickBot="1" x14ac:dyDescent="0.35">
      <c r="B59" s="19" t="str">
        <f>CHOOSE(Contents!$A$1,Support!B185,Support!C185)</f>
        <v>Итого капитал и обязательства</v>
      </c>
      <c r="D59" s="16"/>
      <c r="E59" s="215">
        <v>299411</v>
      </c>
      <c r="F59" s="46">
        <f>SUM(F58,F38)</f>
        <v>297739</v>
      </c>
      <c r="H59" s="46">
        <f>SUM(H58,H38)</f>
        <v>288643</v>
      </c>
      <c r="I59" s="46">
        <f>SUM(I58,I38)</f>
        <v>360915</v>
      </c>
      <c r="J59" s="16"/>
      <c r="L59" s="16"/>
      <c r="M59" s="16"/>
      <c r="N59" s="16"/>
      <c r="O59" s="16"/>
      <c r="P59" s="16"/>
      <c r="Q59" s="16"/>
      <c r="R59" s="16"/>
      <c r="S59" s="16"/>
      <c r="T59" s="16"/>
      <c r="U59" s="16"/>
      <c r="V59" s="16"/>
    </row>
    <row r="60" spans="2:22" ht="37.5" x14ac:dyDescent="0.3">
      <c r="B60" s="6" t="str">
        <f>CHOOSE(Contents!$A$1,Support!B186,Support!C186)</f>
        <v>Примечание: По состоянию на 30 сентября 2022 года Группа завершила распределение цены приобретения «Скилфэктори» В результате чего был пересмотрен баланс на 31.12.2021</v>
      </c>
    </row>
  </sheetData>
  <hyperlinks>
    <hyperlink ref="A1" location="Contents!A1" display="Back" xr:uid="{51DF474C-B4B2-4FB3-8A22-611E65F261D7}"/>
  </hyperlinks>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4"/>
  <sheetViews>
    <sheetView showGridLines="0" zoomScale="80" zoomScaleNormal="80" workbookViewId="0">
      <pane xSplit="2" ySplit="4" topLeftCell="C22" activePane="bottomRight" state="frozen"/>
      <selection pane="topRight"/>
      <selection pane="bottomLeft"/>
      <selection pane="bottomRight" activeCell="B25" sqref="B25"/>
    </sheetView>
  </sheetViews>
  <sheetFormatPr defaultColWidth="8.640625" defaultRowHeight="12.5" x14ac:dyDescent="0.3"/>
  <cols>
    <col min="1" max="1" width="2.140625" style="3" customWidth="1"/>
    <col min="2" max="2" width="61.140625" style="6" customWidth="1"/>
    <col min="3" max="4" width="1.640625" style="3" customWidth="1"/>
    <col min="5" max="6" width="10.140625" style="3" customWidth="1"/>
    <col min="7" max="7" width="1.640625" style="3" customWidth="1"/>
    <col min="8" max="9" width="10.140625" style="3" customWidth="1"/>
    <col min="10" max="16384" width="8.640625" style="3"/>
  </cols>
  <sheetData>
    <row r="1" spans="1:24" ht="13" x14ac:dyDescent="0.3">
      <c r="A1" s="137" t="str">
        <f>CHOOSE(Contents!$A$1,Support!$B$2,Support!$C$2)</f>
        <v>Содержание</v>
      </c>
    </row>
    <row r="4" spans="1:24" s="85" customFormat="1" ht="13" x14ac:dyDescent="0.3">
      <c r="B4" s="88" t="str">
        <f>CHOOSE(Contents!$A$1,Support!B188,Support!C188)</f>
        <v>Отчет о движении денежных средства, млн руб.</v>
      </c>
      <c r="C4" s="3"/>
      <c r="D4" s="140"/>
      <c r="E4" s="44" t="str">
        <f>CHOOSE(Contents!$A$1,Support!O$4,Support!O$5)</f>
        <v>9 мес. 2021</v>
      </c>
      <c r="F4" s="44">
        <f>CHOOSE(Contents!$A$1,Support!P$4,Support!P$5)</f>
        <v>2021</v>
      </c>
      <c r="G4" s="140"/>
      <c r="H4" s="44" t="str">
        <f>CHOOSE(Contents!$A$1,Support!T$4,Support!T$5)</f>
        <v>9 мес. 2022</v>
      </c>
      <c r="I4" s="44">
        <f>CHOOSE(Contents!$A$1,Support!U$4,Support!U$5)</f>
        <v>2022</v>
      </c>
    </row>
    <row r="5" spans="1:24" ht="13" x14ac:dyDescent="0.3">
      <c r="B5" s="25" t="str">
        <f>CHOOSE(Contents!$A$1,Support!B189,Support!C189)</f>
        <v>Денежные потоки от операционной деятельности</v>
      </c>
      <c r="E5" s="31"/>
      <c r="F5" s="31"/>
      <c r="H5" s="31"/>
      <c r="I5" s="31"/>
    </row>
    <row r="6" spans="1:24" x14ac:dyDescent="0.3">
      <c r="B6" s="7" t="str">
        <f>CHOOSE(Contents!$A$1,Support!B190,Support!C190)</f>
        <v>Убыток до налогообложения, продолжающаяся деятельность</v>
      </c>
      <c r="E6" s="29">
        <v>-15574</v>
      </c>
      <c r="F6" s="40">
        <v>-25588</v>
      </c>
      <c r="H6" s="29">
        <v>-29974</v>
      </c>
      <c r="I6" s="29">
        <f>'PnL (IFRS)'!K35</f>
        <v>-29497</v>
      </c>
      <c r="J6" s="16"/>
      <c r="K6" s="16"/>
      <c r="L6" s="16"/>
      <c r="M6" s="16"/>
      <c r="N6" s="16"/>
      <c r="O6" s="16"/>
      <c r="P6" s="16"/>
      <c r="Q6" s="16"/>
      <c r="R6" s="16"/>
      <c r="S6" s="16"/>
      <c r="T6" s="16"/>
      <c r="U6" s="16"/>
      <c r="V6" s="16"/>
      <c r="W6" s="16"/>
      <c r="X6" s="16"/>
    </row>
    <row r="7" spans="1:24" x14ac:dyDescent="0.3">
      <c r="B7" s="7" t="str">
        <f>CHOOSE(Contents!$A$1,Support!B191,Support!C191)</f>
        <v>Прибыль до налогообложения, прекращенная деятельность</v>
      </c>
      <c r="E7" s="29">
        <v>6462</v>
      </c>
      <c r="F7" s="40">
        <v>10962</v>
      </c>
      <c r="H7" s="29">
        <v>19742</v>
      </c>
      <c r="I7" s="29">
        <v>27858</v>
      </c>
      <c r="J7" s="16"/>
      <c r="K7" s="16"/>
      <c r="L7" s="16"/>
      <c r="M7" s="16"/>
      <c r="N7" s="16"/>
      <c r="O7" s="16"/>
      <c r="P7" s="16"/>
      <c r="Q7" s="16"/>
      <c r="R7" s="16"/>
      <c r="S7" s="16"/>
      <c r="T7" s="16"/>
      <c r="U7" s="16"/>
      <c r="V7" s="16"/>
      <c r="W7" s="16"/>
      <c r="X7" s="16"/>
    </row>
    <row r="8" spans="1:24" x14ac:dyDescent="0.3">
      <c r="B8" s="7" t="str">
        <f>CHOOSE(Contents!$A$1,Support!B192,Support!C192)</f>
        <v xml:space="preserve">Корректировки для приведения убытка до налогообложения к денежным потокам, полученным от операционной деятельности </v>
      </c>
      <c r="E8" s="29"/>
      <c r="F8" s="40"/>
      <c r="H8" s="29"/>
      <c r="I8" s="29"/>
      <c r="J8" s="16"/>
      <c r="K8" s="16"/>
      <c r="L8" s="16"/>
      <c r="M8" s="16"/>
      <c r="N8" s="16"/>
      <c r="O8" s="16"/>
      <c r="P8" s="16"/>
      <c r="Q8" s="16"/>
      <c r="R8" s="16"/>
      <c r="S8" s="16"/>
      <c r="T8" s="16"/>
      <c r="U8" s="16"/>
      <c r="V8" s="16"/>
      <c r="W8" s="16"/>
      <c r="X8" s="16"/>
    </row>
    <row r="9" spans="1:24" x14ac:dyDescent="0.3">
      <c r="B9" s="7" t="str">
        <f>CHOOSE(Contents!$A$1,Support!B193,Support!C193)</f>
        <v>Износ и амортизация</v>
      </c>
      <c r="E9" s="29">
        <v>13405</v>
      </c>
      <c r="F9" s="40">
        <v>18371</v>
      </c>
      <c r="H9" s="29">
        <v>14991</v>
      </c>
      <c r="I9" s="29">
        <v>20074</v>
      </c>
      <c r="J9" s="16"/>
      <c r="K9" s="16"/>
      <c r="L9" s="16"/>
      <c r="M9" s="16"/>
      <c r="N9" s="16"/>
      <c r="O9" s="16"/>
      <c r="P9" s="16"/>
      <c r="Q9" s="16"/>
      <c r="R9" s="16"/>
      <c r="S9" s="16"/>
      <c r="T9" s="16"/>
      <c r="U9" s="16"/>
      <c r="V9" s="16"/>
      <c r="W9" s="16"/>
      <c r="X9" s="16"/>
    </row>
    <row r="10" spans="1:24" x14ac:dyDescent="0.3">
      <c r="B10" s="7" t="str">
        <f>CHOOSE(Contents!$A$1,Support!B194,Support!C194)</f>
        <v>Обесценение нематериальных активов</v>
      </c>
      <c r="E10" s="29">
        <v>0</v>
      </c>
      <c r="F10" s="40">
        <v>1714</v>
      </c>
      <c r="H10" s="29">
        <v>1052</v>
      </c>
      <c r="I10" s="29">
        <v>1052</v>
      </c>
      <c r="J10" s="16"/>
      <c r="K10" s="16"/>
      <c r="L10" s="16"/>
      <c r="M10" s="16"/>
      <c r="N10" s="16"/>
      <c r="O10" s="16"/>
      <c r="P10" s="16"/>
      <c r="Q10" s="16"/>
      <c r="R10" s="16"/>
      <c r="S10" s="16"/>
      <c r="T10" s="16"/>
      <c r="U10" s="16"/>
      <c r="V10" s="16"/>
      <c r="W10" s="16"/>
      <c r="X10" s="16"/>
    </row>
    <row r="11" spans="1:24" x14ac:dyDescent="0.3">
      <c r="B11" s="7" t="str">
        <f>CHOOSE(Contents!$A$1,Support!B195,Support!C195)</f>
        <v>Доля в убытке ассоциированных организаций и совместных предприятий, учитываемых по методу долевого участия</v>
      </c>
      <c r="E11" s="29">
        <v>14181</v>
      </c>
      <c r="F11" s="40">
        <v>21167</v>
      </c>
      <c r="H11" s="29">
        <v>16827</v>
      </c>
      <c r="I11" s="29">
        <v>16994</v>
      </c>
      <c r="J11" s="16"/>
      <c r="K11" s="16"/>
      <c r="L11" s="16"/>
      <c r="M11" s="16"/>
      <c r="N11" s="16"/>
      <c r="O11" s="16"/>
      <c r="P11" s="16"/>
      <c r="Q11" s="16"/>
      <c r="R11" s="16"/>
      <c r="S11" s="16"/>
      <c r="T11" s="16"/>
      <c r="U11" s="16"/>
      <c r="V11" s="16"/>
      <c r="W11" s="16"/>
      <c r="X11" s="16"/>
    </row>
    <row r="12" spans="1:24" x14ac:dyDescent="0.3">
      <c r="B12" s="7" t="str">
        <f>CHOOSE(Contents!$A$1,Support!B196,Support!C196)</f>
        <v>Финансовые доходы</v>
      </c>
      <c r="E12" s="29">
        <v>-716</v>
      </c>
      <c r="F12" s="40">
        <v>-969</v>
      </c>
      <c r="H12" s="29">
        <v>-2405</v>
      </c>
      <c r="I12" s="29">
        <v>-6668</v>
      </c>
      <c r="J12" s="16"/>
      <c r="K12" s="16"/>
      <c r="L12" s="16"/>
      <c r="M12" s="16"/>
      <c r="N12" s="16"/>
      <c r="O12" s="16"/>
      <c r="P12" s="16"/>
      <c r="Q12" s="16"/>
      <c r="R12" s="16"/>
      <c r="S12" s="16"/>
      <c r="T12" s="16"/>
      <c r="U12" s="16"/>
      <c r="V12" s="16"/>
      <c r="W12" s="16"/>
      <c r="X12" s="16"/>
    </row>
    <row r="13" spans="1:24" x14ac:dyDescent="0.3">
      <c r="B13" s="7" t="str">
        <f>CHOOSE(Contents!$A$1,Support!B197,Support!C197)</f>
        <v xml:space="preserve">Финансовые расходы </v>
      </c>
      <c r="E13" s="29">
        <v>2910</v>
      </c>
      <c r="F13" s="40">
        <v>4253</v>
      </c>
      <c r="H13" s="29">
        <v>10219</v>
      </c>
      <c r="I13" s="29">
        <v>12388</v>
      </c>
      <c r="J13" s="16"/>
      <c r="K13" s="16"/>
      <c r="L13" s="16"/>
      <c r="M13" s="16"/>
      <c r="N13" s="16"/>
      <c r="O13" s="16"/>
      <c r="P13" s="16"/>
      <c r="Q13" s="16"/>
      <c r="R13" s="16"/>
      <c r="S13" s="16"/>
      <c r="T13" s="16"/>
      <c r="U13" s="16"/>
      <c r="V13" s="16"/>
      <c r="W13" s="16"/>
      <c r="X13" s="16"/>
    </row>
    <row r="14" spans="1:24" s="43" customFormat="1" x14ac:dyDescent="0.3">
      <c r="B14" s="89" t="str">
        <f>CHOOSE(Contents!$A$1,Support!B198,Support!C198)</f>
        <v>Резерв под ожидаемые кредитные убытки по торговой дебиторской задолженности</v>
      </c>
      <c r="C14" s="3"/>
      <c r="D14" s="3"/>
      <c r="E14" s="39">
        <v>326</v>
      </c>
      <c r="F14" s="40">
        <v>418</v>
      </c>
      <c r="G14" s="3"/>
      <c r="H14" s="29">
        <v>213</v>
      </c>
      <c r="I14" s="29">
        <v>89</v>
      </c>
      <c r="J14" s="16"/>
      <c r="K14" s="16"/>
      <c r="L14" s="16"/>
      <c r="M14" s="16"/>
      <c r="N14" s="16"/>
      <c r="O14" s="16"/>
      <c r="P14" s="16"/>
      <c r="Q14" s="16"/>
      <c r="R14" s="16"/>
      <c r="S14" s="16"/>
      <c r="T14" s="16"/>
      <c r="U14" s="16"/>
      <c r="V14" s="16"/>
      <c r="W14" s="16"/>
      <c r="X14" s="16"/>
    </row>
    <row r="15" spans="1:24" s="43" customFormat="1" x14ac:dyDescent="0.3">
      <c r="B15" s="89" t="str">
        <f>CHOOSE(Contents!$A$1,Support!B199,Support!C199)</f>
        <v>Резерв под ожидаемые кредитные убытки по денежным средствам с ограниченным правом использования</v>
      </c>
      <c r="C15" s="3"/>
      <c r="D15" s="3"/>
      <c r="E15" s="39"/>
      <c r="F15" s="40"/>
      <c r="G15" s="3"/>
      <c r="H15" s="29">
        <v>2934</v>
      </c>
      <c r="I15" s="29">
        <v>2911</v>
      </c>
      <c r="J15" s="16"/>
      <c r="K15" s="16"/>
      <c r="L15" s="16"/>
      <c r="M15" s="16"/>
      <c r="N15" s="16"/>
      <c r="O15" s="16"/>
      <c r="P15" s="16"/>
      <c r="Q15" s="16"/>
      <c r="R15" s="16"/>
      <c r="S15" s="16"/>
      <c r="T15" s="16"/>
      <c r="U15" s="16"/>
      <c r="V15" s="16"/>
      <c r="W15" s="16"/>
      <c r="X15" s="16"/>
    </row>
    <row r="16" spans="1:24" x14ac:dyDescent="0.3">
      <c r="B16" s="7" t="str">
        <f>CHOOSE(Contents!$A$1,Support!B200,Support!C200)</f>
        <v>Обесценение гудвила</v>
      </c>
      <c r="E16" s="29">
        <v>0</v>
      </c>
      <c r="F16" s="40">
        <v>0</v>
      </c>
      <c r="H16" s="29">
        <v>9681</v>
      </c>
      <c r="I16" s="29">
        <v>9681</v>
      </c>
      <c r="J16" s="16"/>
      <c r="K16" s="16"/>
      <c r="L16" s="16"/>
      <c r="M16" s="16"/>
      <c r="N16" s="16"/>
      <c r="O16" s="16"/>
      <c r="P16" s="16"/>
      <c r="Q16" s="16"/>
      <c r="R16" s="16"/>
      <c r="S16" s="16"/>
      <c r="T16" s="16"/>
      <c r="U16" s="16"/>
      <c r="V16" s="16"/>
      <c r="W16" s="16"/>
      <c r="X16" s="16"/>
    </row>
    <row r="17" spans="2:24" x14ac:dyDescent="0.3">
      <c r="B17" s="7" t="str">
        <f>CHOOSE(Contents!$A$1,Support!B201,Support!C201)</f>
        <v>Чистый убыток/(прибыль) от финансовых активов и обязательств, оцениваемых по справедливой стоимости через прибыль или убыток</v>
      </c>
      <c r="E17" s="29">
        <v>-2023</v>
      </c>
      <c r="F17" s="40">
        <v>-2700</v>
      </c>
      <c r="H17" s="29">
        <v>9659</v>
      </c>
      <c r="I17" s="29">
        <v>11067</v>
      </c>
      <c r="J17" s="16"/>
      <c r="K17" s="16"/>
      <c r="L17" s="16"/>
      <c r="M17" s="16"/>
      <c r="N17" s="16"/>
      <c r="O17" s="16"/>
      <c r="P17" s="16"/>
      <c r="Q17" s="16"/>
      <c r="R17" s="16"/>
      <c r="S17" s="16"/>
      <c r="T17" s="16"/>
      <c r="U17" s="16"/>
      <c r="V17" s="16"/>
      <c r="W17" s="16"/>
      <c r="X17" s="16"/>
    </row>
    <row r="18" spans="2:24" x14ac:dyDescent="0.3">
      <c r="B18" s="7" t="str">
        <f>CHOOSE(Contents!$A$1,Support!B202,Support!C202)</f>
        <v>Чистая прибыль от выбытия дочерних организаций</v>
      </c>
      <c r="E18" s="29"/>
      <c r="F18" s="40">
        <v>0</v>
      </c>
      <c r="H18" s="29">
        <v>-20178</v>
      </c>
      <c r="I18" s="29">
        <v>-27143</v>
      </c>
      <c r="J18" s="16"/>
      <c r="K18" s="16"/>
      <c r="L18" s="16"/>
      <c r="M18" s="16"/>
      <c r="N18" s="16"/>
      <c r="O18" s="16"/>
      <c r="P18" s="16"/>
      <c r="Q18" s="16"/>
      <c r="R18" s="16"/>
      <c r="S18" s="16"/>
      <c r="T18" s="16"/>
      <c r="U18" s="16"/>
      <c r="V18" s="16"/>
      <c r="W18" s="16"/>
      <c r="X18" s="16"/>
    </row>
    <row r="19" spans="2:24" x14ac:dyDescent="0.3">
      <c r="B19" s="7" t="str">
        <f>CHOOSE(Contents!$A$1,Support!B203,Support!C203)</f>
        <v>Обесценение ассоциированных организаций и совместных предприятий, учитываемых по методу долевого участия</v>
      </c>
      <c r="E19" s="29">
        <v>0</v>
      </c>
      <c r="F19" s="40">
        <v>559</v>
      </c>
      <c r="H19" s="29">
        <v>13617</v>
      </c>
      <c r="I19" s="29">
        <v>13973</v>
      </c>
      <c r="J19" s="16"/>
      <c r="K19" s="16"/>
      <c r="L19" s="16"/>
      <c r="M19" s="16"/>
      <c r="N19" s="16"/>
      <c r="O19" s="16"/>
      <c r="P19" s="16"/>
      <c r="Q19" s="16"/>
      <c r="R19" s="16"/>
      <c r="S19" s="16"/>
      <c r="T19" s="16"/>
      <c r="U19" s="16"/>
      <c r="V19" s="16"/>
      <c r="W19" s="16"/>
      <c r="X19" s="16"/>
    </row>
    <row r="20" spans="2:24" x14ac:dyDescent="0.3">
      <c r="B20" s="7" t="str">
        <f>CHOOSE(Contents!$A$1,Support!B204,Support!C204)</f>
        <v>Убыток от переоценки активов, предназначенных для продажи</v>
      </c>
      <c r="E20" s="29">
        <v>0</v>
      </c>
      <c r="F20" s="40">
        <v>0</v>
      </c>
      <c r="H20" s="29">
        <v>0</v>
      </c>
      <c r="I20" s="29">
        <v>283</v>
      </c>
      <c r="J20" s="16"/>
      <c r="K20" s="16"/>
      <c r="L20" s="16"/>
      <c r="M20" s="16"/>
      <c r="N20" s="16"/>
      <c r="O20" s="16"/>
      <c r="P20" s="16"/>
      <c r="Q20" s="16"/>
      <c r="R20" s="16"/>
      <c r="S20" s="16"/>
      <c r="T20" s="16"/>
      <c r="U20" s="16"/>
      <c r="V20" s="16"/>
      <c r="W20" s="16"/>
      <c r="X20" s="16"/>
    </row>
    <row r="21" spans="2:24" x14ac:dyDescent="0.3">
      <c r="B21" s="7" t="str">
        <f>CHOOSE(Contents!$A$1,Support!B205,Support!C205)</f>
        <v>Доход от переоценки ранее имевшихся долей участия в ассоциированных организациях, учитываемых по методу долевого участия</v>
      </c>
      <c r="E21" s="29">
        <v>-305</v>
      </c>
      <c r="F21" s="40">
        <v>-305</v>
      </c>
      <c r="H21" s="29">
        <v>-24186</v>
      </c>
      <c r="I21" s="29">
        <v>-24360</v>
      </c>
      <c r="J21" s="16"/>
      <c r="K21" s="16"/>
      <c r="L21" s="16"/>
      <c r="M21" s="16"/>
      <c r="N21" s="16"/>
      <c r="O21" s="16"/>
      <c r="P21" s="16"/>
      <c r="Q21" s="16"/>
      <c r="R21" s="16"/>
      <c r="S21" s="16"/>
      <c r="T21" s="16"/>
      <c r="U21" s="16"/>
      <c r="V21" s="16"/>
      <c r="W21" s="16"/>
      <c r="X21" s="16"/>
    </row>
    <row r="22" spans="2:24" s="43" customFormat="1" x14ac:dyDescent="0.3">
      <c r="B22" s="89" t="str">
        <f>CHOOSE(Contents!$A$1,Support!B206,Support!C206)</f>
        <v xml:space="preserve">Убыток от переоценки финансовых инструментов </v>
      </c>
      <c r="C22" s="3"/>
      <c r="D22" s="3"/>
      <c r="E22" s="39">
        <v>414</v>
      </c>
      <c r="F22" s="40">
        <v>843</v>
      </c>
      <c r="G22" s="3"/>
      <c r="H22" s="29">
        <v>291</v>
      </c>
      <c r="I22" s="29">
        <v>420</v>
      </c>
      <c r="J22" s="16"/>
      <c r="K22" s="16"/>
      <c r="L22" s="16"/>
      <c r="M22" s="16"/>
      <c r="N22" s="16"/>
      <c r="O22" s="16"/>
      <c r="P22" s="16"/>
      <c r="Q22" s="16"/>
      <c r="R22" s="16"/>
      <c r="S22" s="16"/>
      <c r="T22" s="16"/>
      <c r="U22" s="16"/>
      <c r="V22" s="16"/>
      <c r="W22" s="16"/>
      <c r="X22" s="16"/>
    </row>
    <row r="23" spans="2:24" x14ac:dyDescent="0.3">
      <c r="B23" s="7" t="str">
        <f>CHOOSE(Contents!$A$1,Support!B207,Support!C207)</f>
        <v xml:space="preserve">Чистый убыток от курсовых разниц </v>
      </c>
      <c r="E23" s="29">
        <v>-7</v>
      </c>
      <c r="F23" s="40">
        <v>943</v>
      </c>
      <c r="H23" s="29">
        <v>-8620</v>
      </c>
      <c r="I23" s="29">
        <v>-9391</v>
      </c>
      <c r="J23" s="16"/>
      <c r="K23" s="16"/>
      <c r="L23" s="16"/>
      <c r="M23" s="16"/>
      <c r="N23" s="16"/>
      <c r="O23" s="16"/>
      <c r="P23" s="16"/>
      <c r="Q23" s="16"/>
      <c r="R23" s="16"/>
      <c r="S23" s="16"/>
      <c r="T23" s="16"/>
      <c r="U23" s="16"/>
      <c r="V23" s="16"/>
      <c r="W23" s="16"/>
      <c r="X23" s="16"/>
    </row>
    <row r="24" spans="2:24" x14ac:dyDescent="0.3">
      <c r="B24" s="7" t="str">
        <f>CHOOSE(Contents!$A$1,Support!B208,Support!C208)</f>
        <v>Платежи, основанные на акциях, расчеты по которым производятся долевыми инструментами и денежными средствами</v>
      </c>
      <c r="E24" s="29">
        <v>711</v>
      </c>
      <c r="F24" s="40">
        <v>2091</v>
      </c>
      <c r="H24" s="29">
        <v>1991</v>
      </c>
      <c r="I24" s="29">
        <v>2480</v>
      </c>
      <c r="J24" s="16"/>
      <c r="K24" s="16"/>
      <c r="L24" s="16"/>
      <c r="M24" s="16"/>
      <c r="N24" s="16"/>
      <c r="O24" s="16"/>
      <c r="P24" s="16"/>
      <c r="Q24" s="16"/>
      <c r="R24" s="16"/>
      <c r="S24" s="16"/>
      <c r="T24" s="16"/>
      <c r="U24" s="16"/>
      <c r="V24" s="16"/>
      <c r="W24" s="16"/>
      <c r="X24" s="16"/>
    </row>
    <row r="25" spans="2:24" x14ac:dyDescent="0.3">
      <c r="B25" s="7" t="str">
        <f>CHOOSE(Contents!$A$1,Support!B209,Support!C209)</f>
        <v>Прочие неденежные статьи</v>
      </c>
      <c r="E25" s="29">
        <v>25</v>
      </c>
      <c r="F25" s="40">
        <v>227</v>
      </c>
      <c r="H25" s="29">
        <v>406</v>
      </c>
      <c r="I25" s="29">
        <v>-82</v>
      </c>
      <c r="J25" s="16"/>
      <c r="K25" s="16"/>
      <c r="L25" s="16"/>
      <c r="M25" s="16"/>
      <c r="N25" s="16"/>
      <c r="O25" s="16"/>
      <c r="P25" s="16"/>
      <c r="Q25" s="16"/>
      <c r="R25" s="16"/>
      <c r="S25" s="16"/>
      <c r="T25" s="16"/>
      <c r="U25" s="16"/>
      <c r="V25" s="16"/>
      <c r="W25" s="16"/>
      <c r="X25" s="16"/>
    </row>
    <row r="26" spans="2:24" s="143" customFormat="1" ht="13" x14ac:dyDescent="0.3">
      <c r="B26" s="7" t="str">
        <f>CHOOSE(Contents!$A$1,Support!B214,Support!C214)</f>
        <v>Изменение дебиторской задолженности</v>
      </c>
      <c r="C26" s="3"/>
      <c r="D26" s="3"/>
      <c r="E26" s="14">
        <v>134</v>
      </c>
      <c r="F26" s="22">
        <v>-3912</v>
      </c>
      <c r="G26" s="3"/>
      <c r="H26" s="14">
        <v>-1876</v>
      </c>
      <c r="I26" s="14">
        <v>-5792</v>
      </c>
      <c r="J26" s="16"/>
      <c r="K26" s="16"/>
      <c r="L26" s="16"/>
      <c r="M26" s="16"/>
      <c r="N26" s="16"/>
      <c r="O26" s="16"/>
      <c r="P26" s="16"/>
      <c r="Q26" s="16"/>
      <c r="R26" s="16"/>
      <c r="S26" s="16"/>
      <c r="T26" s="16"/>
      <c r="U26" s="16"/>
      <c r="V26" s="16"/>
      <c r="W26" s="16"/>
      <c r="X26" s="16"/>
    </row>
    <row r="27" spans="2:24" x14ac:dyDescent="0.3">
      <c r="B27" s="7" t="str">
        <f>CHOOSE(Contents!$A$1,Support!B215,Support!C215)</f>
        <v>Изменение расходов будущих периодов и авансов поставщикам</v>
      </c>
      <c r="E27" s="14">
        <v>-971</v>
      </c>
      <c r="F27" s="22">
        <v>-1512</v>
      </c>
      <c r="H27" s="14">
        <v>-2562</v>
      </c>
      <c r="I27" s="14">
        <v>-3462</v>
      </c>
      <c r="J27" s="16"/>
      <c r="K27" s="16"/>
      <c r="L27" s="16"/>
      <c r="M27" s="16"/>
      <c r="N27" s="16"/>
      <c r="O27" s="16"/>
      <c r="P27" s="16"/>
      <c r="Q27" s="16"/>
      <c r="R27" s="16"/>
      <c r="S27" s="16"/>
      <c r="T27" s="16"/>
      <c r="U27" s="16"/>
      <c r="V27" s="16"/>
      <c r="W27" s="16"/>
      <c r="X27" s="16"/>
    </row>
    <row r="28" spans="2:24" x14ac:dyDescent="0.3">
      <c r="B28" s="7" t="str">
        <f>CHOOSE(Contents!$A$1,Support!B216,Support!C216)</f>
        <v>Изменение прочих активов</v>
      </c>
      <c r="E28" s="14">
        <v>-1202</v>
      </c>
      <c r="F28" s="22">
        <v>-960</v>
      </c>
      <c r="H28" s="14">
        <v>-3202</v>
      </c>
      <c r="I28" s="14">
        <v>-2863</v>
      </c>
      <c r="J28" s="16"/>
      <c r="K28" s="16"/>
      <c r="L28" s="16"/>
      <c r="M28" s="16"/>
      <c r="N28" s="16"/>
      <c r="O28" s="16"/>
      <c r="P28" s="16"/>
      <c r="Q28" s="16"/>
      <c r="R28" s="16"/>
      <c r="S28" s="16"/>
      <c r="T28" s="16"/>
      <c r="U28" s="16"/>
      <c r="V28" s="16"/>
      <c r="W28" s="16"/>
      <c r="X28" s="16"/>
    </row>
    <row r="29" spans="2:24" x14ac:dyDescent="0.3">
      <c r="B29" s="7" t="str">
        <f>CHOOSE(Contents!$A$1,Support!B217,Support!C217)</f>
        <v>Изменение краткосрочных обязательств и начисленных расходов</v>
      </c>
      <c r="E29" s="14">
        <v>2587</v>
      </c>
      <c r="F29" s="22">
        <v>5700</v>
      </c>
      <c r="H29" s="14">
        <v>7390</v>
      </c>
      <c r="I29" s="14">
        <v>9604</v>
      </c>
      <c r="J29" s="16"/>
      <c r="K29" s="16"/>
      <c r="L29" s="16"/>
      <c r="M29" s="16"/>
      <c r="N29" s="16"/>
      <c r="O29" s="16"/>
      <c r="P29" s="16"/>
      <c r="Q29" s="16"/>
      <c r="R29" s="16"/>
      <c r="S29" s="16"/>
      <c r="T29" s="16"/>
      <c r="U29" s="16"/>
      <c r="V29" s="16"/>
      <c r="W29" s="16"/>
      <c r="X29" s="16"/>
    </row>
    <row r="30" spans="2:24" x14ac:dyDescent="0.3">
      <c r="B30" s="7" t="str">
        <f>CHOOSE(Contents!$A$1,Support!B218,Support!C218)</f>
        <v>Изменение прочих внеоборотных активов</v>
      </c>
      <c r="E30" s="14">
        <v>208</v>
      </c>
      <c r="F30" s="22">
        <v>205</v>
      </c>
      <c r="H30" s="14">
        <v>-26</v>
      </c>
      <c r="I30" s="14">
        <v>25</v>
      </c>
      <c r="J30" s="16"/>
      <c r="K30" s="16"/>
      <c r="L30" s="16"/>
      <c r="M30" s="16"/>
      <c r="N30" s="16"/>
      <c r="O30" s="16"/>
      <c r="P30" s="16"/>
      <c r="Q30" s="16"/>
      <c r="R30" s="16"/>
      <c r="S30" s="16"/>
      <c r="T30" s="16"/>
      <c r="U30" s="16"/>
      <c r="V30" s="16"/>
      <c r="W30" s="16"/>
      <c r="X30" s="16"/>
    </row>
    <row r="31" spans="2:24" x14ac:dyDescent="0.3">
      <c r="B31" s="7" t="str">
        <f>CHOOSE(Contents!$A$1,Support!B219,Support!C219)</f>
        <v>Изменение отложенной выручки и авансов от покупателей</v>
      </c>
      <c r="E31" s="14">
        <v>1535</v>
      </c>
      <c r="F31" s="22">
        <v>86</v>
      </c>
      <c r="H31" s="14">
        <v>-2269</v>
      </c>
      <c r="I31" s="14">
        <v>-285</v>
      </c>
      <c r="J31" s="16"/>
      <c r="K31" s="16"/>
      <c r="L31" s="16"/>
      <c r="M31" s="16"/>
      <c r="N31" s="16"/>
      <c r="O31" s="16"/>
      <c r="P31" s="16"/>
      <c r="Q31" s="16"/>
      <c r="R31" s="16"/>
      <c r="S31" s="16"/>
      <c r="T31" s="16"/>
      <c r="U31" s="16"/>
      <c r="V31" s="16"/>
      <c r="W31" s="16"/>
      <c r="X31" s="16"/>
    </row>
    <row r="32" spans="2:24" s="43" customFormat="1" x14ac:dyDescent="0.3">
      <c r="B32" s="89" t="str">
        <f>CHOOSE(Contents!$A$1,Support!B220,Support!C220)</f>
        <v>Увеличение финансовых активов, оцениваемых по справедливой стоимости через прибыль или убыток</v>
      </c>
      <c r="C32" s="3"/>
      <c r="D32" s="3"/>
      <c r="E32" s="14">
        <v>-3724</v>
      </c>
      <c r="F32" s="22">
        <v>-5129</v>
      </c>
      <c r="G32" s="3"/>
      <c r="H32" s="14">
        <v>-558</v>
      </c>
      <c r="I32" s="14">
        <v>-570</v>
      </c>
      <c r="J32" s="16"/>
      <c r="K32" s="16"/>
      <c r="L32" s="16"/>
      <c r="M32" s="16"/>
      <c r="N32" s="16"/>
      <c r="O32" s="16"/>
      <c r="P32" s="16"/>
      <c r="Q32" s="16"/>
      <c r="R32" s="16"/>
      <c r="S32" s="16"/>
      <c r="T32" s="16"/>
      <c r="U32" s="16"/>
      <c r="V32" s="16"/>
      <c r="W32" s="16"/>
      <c r="X32" s="16"/>
    </row>
    <row r="33" spans="1:24" ht="26" x14ac:dyDescent="0.3">
      <c r="B33" s="30" t="str">
        <f>CHOOSE(Contents!$A$1,Support!B221,Support!C221)</f>
        <v xml:space="preserve">Денежные потоки от операционной деятельности до уплаты процентов и налога на прибыль </v>
      </c>
      <c r="E33" s="21">
        <v>18376</v>
      </c>
      <c r="F33" s="24">
        <v>26464</v>
      </c>
      <c r="H33" s="21">
        <f>SUM(H6:H32)</f>
        <v>13157</v>
      </c>
      <c r="I33" s="21">
        <f>SUM(I6:I32)</f>
        <v>18786</v>
      </c>
      <c r="J33" s="16"/>
      <c r="K33" s="16"/>
      <c r="L33" s="16"/>
      <c r="M33" s="16"/>
      <c r="N33" s="16"/>
      <c r="O33" s="16"/>
      <c r="P33" s="16"/>
      <c r="Q33" s="16"/>
      <c r="R33" s="16"/>
      <c r="S33" s="16"/>
      <c r="T33" s="16"/>
      <c r="U33" s="16"/>
      <c r="V33" s="16"/>
      <c r="W33" s="16"/>
      <c r="X33" s="16"/>
    </row>
    <row r="34" spans="1:24" x14ac:dyDescent="0.3">
      <c r="B34" s="7" t="str">
        <f>CHOOSE(Contents!$A$1,Support!B224,Support!C224)</f>
        <v>Проценты полученные</v>
      </c>
      <c r="E34" s="14">
        <v>36</v>
      </c>
      <c r="F34" s="22">
        <v>393</v>
      </c>
      <c r="H34" s="14">
        <v>767</v>
      </c>
      <c r="I34" s="14">
        <v>724</v>
      </c>
      <c r="J34" s="16"/>
      <c r="K34" s="16"/>
      <c r="L34" s="16"/>
      <c r="M34" s="16"/>
      <c r="N34" s="16"/>
      <c r="O34" s="16"/>
      <c r="P34" s="16"/>
      <c r="Q34" s="16"/>
      <c r="R34" s="16"/>
      <c r="S34" s="16"/>
      <c r="T34" s="16"/>
      <c r="U34" s="16"/>
      <c r="V34" s="16"/>
      <c r="W34" s="16"/>
      <c r="X34" s="16"/>
    </row>
    <row r="35" spans="1:24" x14ac:dyDescent="0.3">
      <c r="B35" s="7" t="str">
        <f>CHOOSE(Contents!$A$1,Support!B225,Support!C225)</f>
        <v>Проценты уплаченные</v>
      </c>
      <c r="E35" s="14">
        <v>-2347</v>
      </c>
      <c r="F35" s="22">
        <v>-2977</v>
      </c>
      <c r="H35" s="14">
        <v>-4175</v>
      </c>
      <c r="I35" s="14">
        <v>-4969</v>
      </c>
      <c r="J35" s="16"/>
      <c r="K35" s="16"/>
      <c r="L35" s="16"/>
      <c r="M35" s="16"/>
      <c r="N35" s="16"/>
      <c r="O35" s="16"/>
      <c r="P35" s="16"/>
      <c r="Q35" s="16"/>
      <c r="R35" s="16"/>
      <c r="S35" s="16"/>
      <c r="T35" s="16"/>
      <c r="U35" s="16"/>
      <c r="V35" s="16"/>
      <c r="W35" s="16"/>
      <c r="X35" s="16"/>
    </row>
    <row r="36" spans="1:24" x14ac:dyDescent="0.3">
      <c r="B36" s="7" t="str">
        <f>CHOOSE(Contents!$A$1,Support!B226,Support!C226)</f>
        <v>Налог на прибыль уплаченный</v>
      </c>
      <c r="E36" s="14">
        <v>-2234</v>
      </c>
      <c r="F36" s="22">
        <v>-2968</v>
      </c>
      <c r="H36" s="14">
        <v>-1204</v>
      </c>
      <c r="I36" s="14">
        <v>-1992</v>
      </c>
      <c r="J36" s="16"/>
      <c r="K36" s="16"/>
      <c r="L36" s="16"/>
      <c r="M36" s="16"/>
      <c r="N36" s="16"/>
      <c r="O36" s="16"/>
      <c r="P36" s="16"/>
      <c r="Q36" s="16"/>
      <c r="R36" s="16"/>
      <c r="S36" s="16"/>
      <c r="T36" s="16"/>
      <c r="U36" s="16"/>
      <c r="V36" s="16"/>
      <c r="W36" s="16"/>
      <c r="X36" s="16"/>
    </row>
    <row r="37" spans="1:24" ht="13.5" thickBot="1" x14ac:dyDescent="0.35">
      <c r="B37" s="33" t="str">
        <f>CHOOSE(Contents!$A$1,Support!B227,Support!C227)</f>
        <v>Чистые денежные средства, полученные от операционной деятельности</v>
      </c>
      <c r="E37" s="34">
        <v>13831</v>
      </c>
      <c r="F37" s="41">
        <v>20912</v>
      </c>
      <c r="H37" s="34">
        <f>SUM(H33:H36)</f>
        <v>8545</v>
      </c>
      <c r="I37" s="34">
        <f>SUM(I33:I36)</f>
        <v>12549</v>
      </c>
      <c r="J37" s="16"/>
      <c r="K37" s="16"/>
      <c r="L37" s="16"/>
      <c r="M37" s="16"/>
      <c r="N37" s="16"/>
      <c r="O37" s="16"/>
      <c r="P37" s="16"/>
      <c r="Q37" s="16"/>
      <c r="R37" s="16"/>
      <c r="S37" s="16"/>
      <c r="T37" s="16"/>
      <c r="U37" s="16"/>
      <c r="V37" s="16"/>
      <c r="W37" s="16"/>
      <c r="X37" s="16"/>
    </row>
    <row r="38" spans="1:24" ht="13" x14ac:dyDescent="0.3">
      <c r="B38" s="25" t="str">
        <f>CHOOSE(Contents!$A$1,Support!B228,Support!C228)</f>
        <v>Денежные потоки от инвестиционной деятельности</v>
      </c>
      <c r="E38" s="32"/>
      <c r="F38" s="32"/>
      <c r="H38" s="32"/>
      <c r="I38" s="32"/>
      <c r="J38" s="16"/>
      <c r="K38" s="16"/>
      <c r="L38" s="16"/>
      <c r="M38" s="16"/>
      <c r="N38" s="16"/>
      <c r="O38" s="16"/>
      <c r="P38" s="16"/>
      <c r="Q38" s="16"/>
      <c r="R38" s="16"/>
      <c r="S38" s="16"/>
      <c r="T38" s="16"/>
      <c r="U38" s="16"/>
      <c r="V38" s="16"/>
      <c r="W38" s="16"/>
      <c r="X38" s="16"/>
    </row>
    <row r="39" spans="1:24" x14ac:dyDescent="0.3">
      <c r="A39" s="43"/>
      <c r="B39" s="7" t="str">
        <f>CHOOSE(Contents!$A$1,Support!B229,Support!C229)</f>
        <v>Денежные средства, уплаченные за основные средства, по продолжающейся   деятельности</v>
      </c>
      <c r="E39" s="14">
        <v>-7331</v>
      </c>
      <c r="F39" s="22">
        <v>-8640</v>
      </c>
      <c r="H39" s="14">
        <v>-8119</v>
      </c>
      <c r="I39" s="14">
        <v>-14143</v>
      </c>
      <c r="J39" s="16"/>
      <c r="K39" s="16"/>
      <c r="L39" s="16"/>
      <c r="M39" s="16"/>
      <c r="N39" s="16"/>
      <c r="O39" s="16"/>
      <c r="P39" s="16"/>
      <c r="Q39" s="16"/>
      <c r="R39" s="16"/>
      <c r="S39" s="16"/>
      <c r="T39" s="16"/>
      <c r="U39" s="16"/>
      <c r="V39" s="16"/>
      <c r="W39" s="16"/>
      <c r="X39" s="16"/>
    </row>
    <row r="40" spans="1:24" x14ac:dyDescent="0.3">
      <c r="A40" s="43"/>
      <c r="B40" s="7" t="str">
        <f>CHOOSE(Contents!$A$1,Support!B230,Support!C230)</f>
        <v>Денежные средства, уплаченные за нематериальные активы, по продолжающейся деятельности</v>
      </c>
      <c r="E40" s="14">
        <v>-4057</v>
      </c>
      <c r="F40" s="22">
        <v>-4017</v>
      </c>
      <c r="H40" s="14">
        <v>-5806</v>
      </c>
      <c r="I40" s="14">
        <v>-6189</v>
      </c>
      <c r="J40" s="16"/>
      <c r="K40" s="16"/>
      <c r="L40" s="16"/>
      <c r="M40" s="16"/>
      <c r="N40" s="16"/>
      <c r="O40" s="16"/>
      <c r="P40" s="16"/>
      <c r="Q40" s="16"/>
      <c r="R40" s="16"/>
      <c r="S40" s="16"/>
      <c r="T40" s="16"/>
      <c r="U40" s="16"/>
      <c r="V40" s="16"/>
      <c r="W40" s="16"/>
      <c r="X40" s="16"/>
    </row>
    <row r="41" spans="1:24" x14ac:dyDescent="0.3">
      <c r="A41" s="43"/>
      <c r="B41" s="7" t="str">
        <f>CHOOSE(Contents!$A$1,Support!B231,Support!C231)</f>
        <v>Денежные средства, уплаченные за основные средства, по прекращенной деятельности</v>
      </c>
      <c r="E41" s="14"/>
      <c r="F41" s="22">
        <v>-127</v>
      </c>
      <c r="H41" s="14"/>
      <c r="I41" s="14">
        <v>-126</v>
      </c>
      <c r="J41" s="16"/>
      <c r="K41" s="16"/>
      <c r="L41" s="16"/>
      <c r="M41" s="16"/>
      <c r="N41" s="16"/>
      <c r="O41" s="16"/>
      <c r="P41" s="16"/>
      <c r="Q41" s="16"/>
      <c r="R41" s="16"/>
      <c r="S41" s="16"/>
      <c r="T41" s="16"/>
      <c r="U41" s="16"/>
      <c r="V41" s="16"/>
      <c r="W41" s="16"/>
      <c r="X41" s="16"/>
    </row>
    <row r="42" spans="1:24" ht="25" x14ac:dyDescent="0.3">
      <c r="A42" s="43"/>
      <c r="B42" s="7" t="str">
        <f>CHOOSE(Contents!$A$1,Support!B232,Support!C232)</f>
        <v>Денежные средства, уплаченные за нематериальные активы, по прекращенной деятельности</v>
      </c>
      <c r="E42" s="14"/>
      <c r="F42" s="22">
        <v>-2329</v>
      </c>
      <c r="H42" s="14"/>
      <c r="I42" s="14">
        <v>-2132</v>
      </c>
      <c r="J42" s="16"/>
      <c r="K42" s="16"/>
      <c r="L42" s="16"/>
      <c r="M42" s="16"/>
      <c r="N42" s="16"/>
      <c r="O42" s="16"/>
      <c r="P42" s="16"/>
      <c r="Q42" s="16"/>
      <c r="R42" s="16"/>
      <c r="S42" s="16"/>
      <c r="T42" s="16"/>
      <c r="U42" s="16"/>
      <c r="V42" s="16"/>
      <c r="W42" s="16"/>
      <c r="X42" s="16"/>
    </row>
    <row r="43" spans="1:24" ht="25" x14ac:dyDescent="0.3">
      <c r="A43" s="43"/>
      <c r="B43" s="7" t="str">
        <f>CHOOSE(Contents!$A$1,Support!B233,Support!C233)</f>
        <v>Дивиденды, полученные от ассоциированных организаций, учитываемых по методу долевого участия</v>
      </c>
      <c r="E43" s="14">
        <v>883</v>
      </c>
      <c r="F43" s="22">
        <v>891</v>
      </c>
      <c r="H43" s="14">
        <v>0</v>
      </c>
      <c r="I43" s="14">
        <v>76</v>
      </c>
      <c r="J43" s="16"/>
      <c r="K43" s="16"/>
      <c r="L43" s="16"/>
      <c r="M43" s="16"/>
      <c r="N43" s="16"/>
      <c r="O43" s="16"/>
      <c r="P43" s="16"/>
      <c r="Q43" s="16"/>
      <c r="R43" s="16"/>
      <c r="S43" s="16"/>
      <c r="T43" s="16"/>
      <c r="U43" s="16"/>
      <c r="V43" s="16"/>
      <c r="W43" s="16"/>
      <c r="X43" s="16"/>
    </row>
    <row r="44" spans="1:24" x14ac:dyDescent="0.3">
      <c r="B44" s="7" t="str">
        <f>CHOOSE(Contents!$A$1,Support!B234,Support!C234)</f>
        <v>Займы выданные</v>
      </c>
      <c r="E44" s="14">
        <v>-15962</v>
      </c>
      <c r="F44" s="22">
        <v>-15959</v>
      </c>
      <c r="H44" s="14">
        <v>-8280</v>
      </c>
      <c r="I44" s="14">
        <v>-8713</v>
      </c>
      <c r="J44" s="16"/>
      <c r="K44" s="16"/>
      <c r="L44" s="16"/>
      <c r="M44" s="16"/>
      <c r="N44" s="16"/>
      <c r="O44" s="16"/>
      <c r="P44" s="16"/>
      <c r="Q44" s="16"/>
      <c r="R44" s="16"/>
      <c r="S44" s="16"/>
      <c r="T44" s="16"/>
      <c r="U44" s="16"/>
      <c r="V44" s="16"/>
      <c r="W44" s="16"/>
      <c r="X44" s="16"/>
    </row>
    <row r="45" spans="1:24" x14ac:dyDescent="0.3">
      <c r="B45" s="7" t="str">
        <f>CHOOSE(Contents!$A$1,Support!B235,Support!C235)</f>
        <v>Займы полученные</v>
      </c>
      <c r="E45" s="14">
        <v>139</v>
      </c>
      <c r="F45" s="22">
        <v>348</v>
      </c>
      <c r="H45" s="14">
        <v>175</v>
      </c>
      <c r="I45" s="14">
        <v>165</v>
      </c>
      <c r="J45" s="16"/>
      <c r="K45" s="16"/>
      <c r="L45" s="16"/>
      <c r="M45" s="16"/>
      <c r="N45" s="16"/>
      <c r="O45" s="16"/>
      <c r="P45" s="16"/>
      <c r="Q45" s="16"/>
      <c r="R45" s="16"/>
      <c r="S45" s="16"/>
      <c r="T45" s="16"/>
      <c r="U45" s="16"/>
      <c r="V45" s="16"/>
      <c r="W45" s="16"/>
      <c r="X45" s="16"/>
    </row>
    <row r="46" spans="1:24" ht="25" x14ac:dyDescent="0.3">
      <c r="B46" s="7" t="str">
        <f>CHOOSE(Contents!$A$1,Support!B236,Support!C236)</f>
        <v>Денежные средства, уплаченные за приобретение дочерних организаций, за вычетом полученных денежных средств</v>
      </c>
      <c r="E46" s="14">
        <v>-1762</v>
      </c>
      <c r="F46" s="22">
        <v>-3503</v>
      </c>
      <c r="H46" s="14">
        <v>10627</v>
      </c>
      <c r="I46" s="14">
        <v>3302</v>
      </c>
      <c r="J46" s="16"/>
      <c r="K46" s="16"/>
      <c r="L46" s="16"/>
      <c r="M46" s="16"/>
      <c r="N46" s="16"/>
      <c r="O46" s="16"/>
      <c r="P46" s="16"/>
      <c r="Q46" s="16"/>
      <c r="R46" s="16"/>
      <c r="S46" s="16"/>
      <c r="T46" s="16"/>
      <c r="U46" s="16"/>
      <c r="V46" s="16"/>
      <c r="W46" s="16"/>
      <c r="X46" s="16"/>
    </row>
    <row r="47" spans="1:24" s="43" customFormat="1" x14ac:dyDescent="0.3">
      <c r="B47" s="89" t="str">
        <f>CHOOSE(Contents!$A$1,Support!B240,Support!C240)</f>
        <v>Выбыло в результате продажи дочерней компании My.GAMES</v>
      </c>
      <c r="C47" s="3"/>
      <c r="D47" s="3"/>
      <c r="E47" s="37"/>
      <c r="F47" s="22"/>
      <c r="G47" s="3"/>
      <c r="H47" s="14">
        <v>-1577</v>
      </c>
      <c r="I47" s="14">
        <v>-1743</v>
      </c>
      <c r="J47" s="16"/>
      <c r="K47" s="16"/>
      <c r="L47" s="16"/>
      <c r="M47" s="16"/>
      <c r="N47" s="16"/>
      <c r="O47" s="16"/>
      <c r="P47" s="16"/>
      <c r="Q47" s="16"/>
      <c r="R47" s="16"/>
      <c r="S47" s="16"/>
      <c r="T47" s="16"/>
      <c r="U47" s="16"/>
      <c r="V47" s="16"/>
      <c r="W47" s="16"/>
      <c r="X47" s="16"/>
    </row>
    <row r="48" spans="1:24" ht="25" x14ac:dyDescent="0.3">
      <c r="B48" s="7" t="str">
        <f>CHOOSE(Contents!$A$1,Support!B241,Support!C241)</f>
        <v>Денежные средства, уплаченные за инвестиции в ассоциированные организации и совместные предприятия, учитываемые по методу долевого участия</v>
      </c>
      <c r="E48" s="14">
        <v>-4717</v>
      </c>
      <c r="F48" s="22">
        <v>-11767</v>
      </c>
      <c r="H48" s="14">
        <v>-2600</v>
      </c>
      <c r="I48" s="14">
        <v>-2834</v>
      </c>
      <c r="J48" s="16"/>
      <c r="K48" s="16"/>
      <c r="L48" s="16"/>
      <c r="M48" s="16"/>
      <c r="N48" s="16"/>
      <c r="O48" s="16"/>
      <c r="P48" s="16"/>
      <c r="Q48" s="16"/>
      <c r="R48" s="16"/>
      <c r="S48" s="16"/>
      <c r="T48" s="16"/>
      <c r="U48" s="16"/>
      <c r="V48" s="16"/>
      <c r="W48" s="16"/>
      <c r="X48" s="16"/>
    </row>
    <row r="49" spans="2:24" ht="13.5" thickBot="1" x14ac:dyDescent="0.35">
      <c r="B49" s="33" t="str">
        <f>CHOOSE(Contents!$A$1,Support!B242,Support!C242)</f>
        <v>Чистые денежные средства, использованные в инвестиционной деятельности</v>
      </c>
      <c r="E49" s="34">
        <v>-32807</v>
      </c>
      <c r="F49" s="41">
        <v>-45103</v>
      </c>
      <c r="H49" s="34">
        <f>SUM(H39:H48)</f>
        <v>-15580</v>
      </c>
      <c r="I49" s="34">
        <f>SUM(I39:I48)</f>
        <v>-32337</v>
      </c>
      <c r="J49" s="16"/>
      <c r="K49" s="16"/>
      <c r="L49" s="16"/>
      <c r="M49" s="16"/>
      <c r="N49" s="16"/>
      <c r="O49" s="16"/>
      <c r="P49" s="16"/>
      <c r="Q49" s="16"/>
      <c r="R49" s="16"/>
      <c r="S49" s="16"/>
      <c r="T49" s="16"/>
      <c r="U49" s="16"/>
      <c r="V49" s="16"/>
      <c r="W49" s="16"/>
      <c r="X49" s="16"/>
    </row>
    <row r="50" spans="2:24" ht="13" x14ac:dyDescent="0.3">
      <c r="B50" s="25" t="str">
        <f>CHOOSE(Contents!$A$1,Support!B243,Support!C243)</f>
        <v>Денежные потоки от финансовой деятельности</v>
      </c>
      <c r="E50" s="32"/>
      <c r="F50" s="32"/>
      <c r="H50" s="32"/>
      <c r="I50" s="32"/>
      <c r="J50" s="16"/>
      <c r="K50" s="16"/>
      <c r="L50" s="16"/>
      <c r="M50" s="16"/>
      <c r="N50" s="16"/>
      <c r="O50" s="16"/>
      <c r="P50" s="16"/>
      <c r="Q50" s="16"/>
      <c r="R50" s="16"/>
      <c r="S50" s="16"/>
      <c r="T50" s="16"/>
      <c r="U50" s="16"/>
      <c r="V50" s="16"/>
      <c r="W50" s="16"/>
      <c r="X50" s="16"/>
    </row>
    <row r="51" spans="2:24" x14ac:dyDescent="0.3">
      <c r="B51" s="7" t="str">
        <f>CHOOSE(Contents!$A$1,Support!B244,Support!C244)</f>
        <v>Погашение обязательств по аренде</v>
      </c>
      <c r="E51" s="14">
        <v>-2714</v>
      </c>
      <c r="F51" s="22">
        <v>-3783</v>
      </c>
      <c r="H51" s="14">
        <v>-3520</v>
      </c>
      <c r="I51" s="14">
        <v>-4628</v>
      </c>
      <c r="J51" s="16"/>
      <c r="K51" s="16"/>
      <c r="L51" s="16"/>
      <c r="M51" s="16"/>
      <c r="N51" s="16"/>
      <c r="O51" s="16"/>
      <c r="P51" s="16"/>
      <c r="Q51" s="16"/>
      <c r="R51" s="16"/>
      <c r="S51" s="16"/>
      <c r="T51" s="16"/>
      <c r="U51" s="16"/>
      <c r="V51" s="16"/>
      <c r="W51" s="16"/>
      <c r="X51" s="16"/>
    </row>
    <row r="52" spans="2:24" x14ac:dyDescent="0.3">
      <c r="B52" s="7" t="str">
        <f>CHOOSE(Contents!$A$1,Support!B245,Support!C245)</f>
        <v>Займы полученные</v>
      </c>
      <c r="E52" s="14"/>
      <c r="F52" s="22">
        <v>21</v>
      </c>
      <c r="H52" s="14">
        <v>25255</v>
      </c>
      <c r="I52" s="14">
        <v>82226</v>
      </c>
      <c r="J52" s="16"/>
      <c r="K52" s="16"/>
      <c r="L52" s="16"/>
      <c r="M52" s="16"/>
      <c r="N52" s="16"/>
      <c r="O52" s="16"/>
      <c r="P52" s="16"/>
      <c r="Q52" s="16"/>
      <c r="R52" s="16"/>
      <c r="S52" s="16"/>
      <c r="T52" s="16"/>
      <c r="U52" s="16"/>
      <c r="V52" s="16"/>
      <c r="W52" s="16"/>
      <c r="X52" s="16"/>
    </row>
    <row r="53" spans="2:24" x14ac:dyDescent="0.3">
      <c r="B53" s="7" t="str">
        <f>CHOOSE(Contents!$A$1,Support!B246,Support!C246)</f>
        <v>Займы погашенные</v>
      </c>
      <c r="E53" s="14">
        <v>-1960</v>
      </c>
      <c r="F53" s="22">
        <v>-3718</v>
      </c>
      <c r="H53" s="14">
        <v>-20968</v>
      </c>
      <c r="I53" s="14">
        <v>-30198</v>
      </c>
      <c r="J53" s="16"/>
      <c r="K53" s="16"/>
      <c r="L53" s="16"/>
      <c r="M53" s="16"/>
      <c r="N53" s="16"/>
      <c r="O53" s="16"/>
      <c r="P53" s="16"/>
      <c r="Q53" s="16"/>
      <c r="R53" s="16"/>
      <c r="S53" s="16"/>
      <c r="T53" s="16"/>
      <c r="U53" s="16"/>
      <c r="V53" s="16"/>
      <c r="W53" s="16"/>
      <c r="X53" s="16"/>
    </row>
    <row r="54" spans="2:24" x14ac:dyDescent="0.3">
      <c r="B54" s="7" t="str">
        <f>CHOOSE(Contents!$A$1,Support!B247,Support!C247)</f>
        <v>Поступления от выпуска облигаций</v>
      </c>
      <c r="E54" s="14">
        <v>15000</v>
      </c>
      <c r="F54" s="22">
        <v>15000</v>
      </c>
      <c r="H54" s="14"/>
      <c r="I54" s="14"/>
      <c r="J54" s="16"/>
      <c r="K54" s="16"/>
      <c r="L54" s="16"/>
      <c r="M54" s="16"/>
      <c r="N54" s="16"/>
      <c r="O54" s="16"/>
      <c r="P54" s="16"/>
      <c r="Q54" s="16"/>
      <c r="R54" s="16"/>
      <c r="S54" s="16"/>
      <c r="T54" s="16"/>
      <c r="U54" s="16"/>
      <c r="V54" s="16"/>
      <c r="W54" s="16"/>
      <c r="X54" s="16"/>
    </row>
    <row r="55" spans="2:24" ht="25" x14ac:dyDescent="0.3">
      <c r="B55" s="7" t="str">
        <f>CHOOSE(Contents!$A$1,Support!B249,Support!C249)</f>
        <v>Поступление денежных средств в результате выбытия неконтролирующих долей участия в дочерних организациях</v>
      </c>
      <c r="E55" s="14">
        <v>655</v>
      </c>
      <c r="F55" s="22">
        <v>1486</v>
      </c>
      <c r="H55" s="14"/>
      <c r="I55" s="14"/>
      <c r="J55" s="16"/>
      <c r="K55" s="16"/>
      <c r="L55" s="16"/>
      <c r="M55" s="16"/>
      <c r="N55" s="16"/>
      <c r="O55" s="16"/>
      <c r="P55" s="16"/>
      <c r="Q55" s="16"/>
      <c r="R55" s="16"/>
      <c r="S55" s="16"/>
      <c r="T55" s="16"/>
      <c r="U55" s="16"/>
      <c r="V55" s="16"/>
      <c r="W55" s="16"/>
      <c r="X55" s="16"/>
    </row>
    <row r="56" spans="2:24" ht="25" x14ac:dyDescent="0.3">
      <c r="B56" s="7" t="str">
        <f>CHOOSE(Contents!$A$1,Support!B250,Support!C250)</f>
        <v>Денежные средства, уплаченные за неконтролирующие доли участия в дочерних организациях</v>
      </c>
      <c r="E56" s="14">
        <v>-20</v>
      </c>
      <c r="F56" s="22">
        <v>-20</v>
      </c>
      <c r="H56" s="14"/>
      <c r="I56" s="14"/>
      <c r="J56" s="16"/>
      <c r="K56" s="16"/>
      <c r="L56" s="16"/>
      <c r="M56" s="16"/>
      <c r="N56" s="16"/>
      <c r="O56" s="16"/>
      <c r="P56" s="16"/>
      <c r="Q56" s="16"/>
      <c r="R56" s="16"/>
      <c r="S56" s="16"/>
      <c r="T56" s="16"/>
      <c r="U56" s="16"/>
      <c r="V56" s="16"/>
      <c r="W56" s="16"/>
      <c r="X56" s="16"/>
    </row>
    <row r="57" spans="2:24" x14ac:dyDescent="0.3">
      <c r="B57" s="7" t="str">
        <f>CHOOSE(Contents!$A$1,Support!B251,Support!C251)</f>
        <v>Дивиденды, уплаченные неконтролирующим акционерам дочерних организаций</v>
      </c>
      <c r="E57" s="14">
        <v>-215</v>
      </c>
      <c r="F57" s="22">
        <v>-215</v>
      </c>
      <c r="H57" s="14">
        <v>-85</v>
      </c>
      <c r="I57" s="14">
        <v>-86</v>
      </c>
      <c r="J57" s="16"/>
      <c r="K57" s="16"/>
      <c r="L57" s="16"/>
      <c r="M57" s="16"/>
      <c r="N57" s="16"/>
      <c r="O57" s="16"/>
      <c r="P57" s="16"/>
      <c r="Q57" s="16"/>
      <c r="R57" s="16"/>
      <c r="S57" s="16"/>
      <c r="T57" s="16"/>
      <c r="U57" s="16"/>
      <c r="V57" s="16"/>
      <c r="W57" s="16"/>
      <c r="X57" s="16"/>
    </row>
    <row r="58" spans="2:24" ht="13.5" thickBot="1" x14ac:dyDescent="0.35">
      <c r="B58" s="33" t="str">
        <f>CHOOSE(Contents!$A$1,Support!B253,Support!C253)</f>
        <v>Чистые денежные средства, использованные в финансовой деятельности</v>
      </c>
      <c r="E58" s="34">
        <v>10746</v>
      </c>
      <c r="F58" s="41">
        <v>8771</v>
      </c>
      <c r="H58" s="34">
        <f>SUM(H51:H57)</f>
        <v>682</v>
      </c>
      <c r="I58" s="34">
        <f>SUM(I51:I57)</f>
        <v>47314</v>
      </c>
      <c r="J58" s="16"/>
      <c r="K58" s="16"/>
      <c r="L58" s="16"/>
      <c r="M58" s="16"/>
      <c r="N58" s="16"/>
      <c r="O58" s="16"/>
      <c r="P58" s="16"/>
      <c r="Q58" s="16"/>
      <c r="R58" s="16"/>
      <c r="S58" s="16"/>
      <c r="T58" s="16"/>
      <c r="U58" s="16"/>
      <c r="V58" s="16"/>
      <c r="W58" s="16"/>
      <c r="X58" s="16"/>
    </row>
    <row r="59" spans="2:24" ht="13" x14ac:dyDescent="0.3">
      <c r="B59" s="35" t="str">
        <f>CHOOSE(Contents!$A$1,Support!B254,Support!C254)</f>
        <v>Чистое (уменьшение)/увеличение денежных средств и их эквивалентов</v>
      </c>
      <c r="E59" s="36">
        <v>-8230</v>
      </c>
      <c r="F59" s="42">
        <v>-15420</v>
      </c>
      <c r="H59" s="36">
        <f>SUM(H58,H49,H37)</f>
        <v>-6353</v>
      </c>
      <c r="I59" s="36">
        <f>SUM(I58,I49,I37)</f>
        <v>27526</v>
      </c>
      <c r="J59" s="16"/>
      <c r="K59" s="16"/>
      <c r="L59" s="16"/>
      <c r="M59" s="16"/>
      <c r="N59" s="16"/>
      <c r="O59" s="16"/>
      <c r="P59" s="16"/>
      <c r="Q59" s="16"/>
      <c r="R59" s="16"/>
      <c r="S59" s="16"/>
      <c r="T59" s="16"/>
      <c r="U59" s="16"/>
      <c r="V59" s="16"/>
      <c r="W59" s="16"/>
      <c r="X59" s="16"/>
    </row>
    <row r="60" spans="2:24" x14ac:dyDescent="0.3">
      <c r="B60" s="7" t="str">
        <f>CHOOSE(Contents!$A$1,Support!B255,Support!C255)</f>
        <v>Влияние изменений валютных курсов на денежные средства и их эквиваленты</v>
      </c>
      <c r="E60" s="14">
        <v>-247</v>
      </c>
      <c r="F60" s="22">
        <v>-140</v>
      </c>
      <c r="H60" s="14">
        <v>-1063</v>
      </c>
      <c r="I60" s="14">
        <v>-664</v>
      </c>
      <c r="J60" s="16"/>
      <c r="K60" s="16"/>
      <c r="L60" s="16"/>
      <c r="M60" s="16"/>
      <c r="N60" s="16"/>
      <c r="O60" s="16"/>
      <c r="P60" s="16"/>
      <c r="Q60" s="16"/>
      <c r="R60" s="16"/>
      <c r="S60" s="16"/>
      <c r="T60" s="16"/>
      <c r="U60" s="16"/>
      <c r="V60" s="16"/>
      <c r="W60" s="16"/>
      <c r="X60" s="16"/>
    </row>
    <row r="61" spans="2:24" x14ac:dyDescent="0.3">
      <c r="B61" s="7" t="str">
        <f>CHOOSE(Contents!$A$1,Support!B256,Support!C256)</f>
        <v xml:space="preserve">Изменение резерва под ожидаемые кредитные убытки по денежным средствам </v>
      </c>
      <c r="E61" s="14"/>
      <c r="F61" s="22"/>
      <c r="H61" s="14">
        <v>-1382</v>
      </c>
      <c r="I61" s="14">
        <v>-1679</v>
      </c>
      <c r="J61" s="16"/>
      <c r="K61" s="16"/>
      <c r="L61" s="16"/>
      <c r="M61" s="16"/>
      <c r="N61" s="16"/>
      <c r="O61" s="16"/>
      <c r="P61" s="16"/>
      <c r="Q61" s="16"/>
      <c r="R61" s="16"/>
      <c r="S61" s="16"/>
      <c r="T61" s="16"/>
      <c r="U61" s="16"/>
      <c r="V61" s="16"/>
      <c r="W61" s="16"/>
      <c r="X61" s="16"/>
    </row>
    <row r="62" spans="2:24" ht="25" x14ac:dyDescent="0.3">
      <c r="B62" s="7" t="str">
        <f>CHOOSE(Contents!$A$1,Support!B257,Support!C257)</f>
        <v>Денежные средства и их эквиваленты, включённые в состав активов, предназначенных для продажи</v>
      </c>
      <c r="E62" s="14"/>
      <c r="F62" s="22"/>
      <c r="H62" s="14">
        <v>-251</v>
      </c>
      <c r="I62" s="14">
        <v>-161</v>
      </c>
      <c r="J62" s="16"/>
      <c r="K62" s="16"/>
      <c r="L62" s="16"/>
      <c r="M62" s="16"/>
      <c r="N62" s="16"/>
      <c r="O62" s="16"/>
      <c r="P62" s="16"/>
      <c r="Q62" s="16"/>
      <c r="R62" s="16"/>
      <c r="S62" s="16"/>
      <c r="T62" s="16"/>
      <c r="U62" s="16"/>
      <c r="V62" s="16"/>
      <c r="W62" s="16"/>
      <c r="X62" s="16"/>
    </row>
    <row r="63" spans="2:24" s="43" customFormat="1" x14ac:dyDescent="0.3">
      <c r="B63" s="89" t="str">
        <f>CHOOSE(Contents!$A$1,Support!B258,Support!C258)</f>
        <v>Денежные средства и их эквиваленты на начало периода</v>
      </c>
      <c r="C63" s="3"/>
      <c r="D63" s="3"/>
      <c r="E63" s="37">
        <v>39297</v>
      </c>
      <c r="F63" s="22">
        <v>39297</v>
      </c>
      <c r="G63" s="3"/>
      <c r="H63" s="14">
        <v>23737</v>
      </c>
      <c r="I63" s="14">
        <v>23737</v>
      </c>
      <c r="J63" s="16"/>
      <c r="K63" s="16"/>
      <c r="L63" s="16"/>
      <c r="M63" s="16"/>
      <c r="N63" s="16"/>
      <c r="O63" s="16"/>
      <c r="P63" s="16"/>
      <c r="Q63" s="16"/>
      <c r="R63" s="16"/>
      <c r="S63" s="16"/>
      <c r="T63" s="16"/>
      <c r="U63" s="16"/>
      <c r="V63" s="16"/>
      <c r="W63" s="16"/>
      <c r="X63" s="16"/>
    </row>
    <row r="64" spans="2:24" s="43" customFormat="1" ht="13.5" thickBot="1" x14ac:dyDescent="0.35">
      <c r="B64" s="78" t="str">
        <f>CHOOSE(Contents!$A$1,Support!B259,Support!C259)</f>
        <v>Денежные средства и их эквиваленты на конец периода</v>
      </c>
      <c r="C64" s="3"/>
      <c r="D64" s="3"/>
      <c r="E64" s="79">
        <v>30820</v>
      </c>
      <c r="F64" s="79">
        <v>23737</v>
      </c>
      <c r="G64" s="3"/>
      <c r="H64" s="79">
        <f>SUM(H59:H63)</f>
        <v>14688</v>
      </c>
      <c r="I64" s="79">
        <f>SUM(I59:I63)</f>
        <v>48759</v>
      </c>
      <c r="J64" s="16"/>
      <c r="K64" s="16"/>
      <c r="L64" s="16"/>
      <c r="M64" s="16"/>
      <c r="N64" s="16"/>
      <c r="O64" s="16"/>
      <c r="P64" s="16"/>
      <c r="Q64" s="16"/>
      <c r="R64" s="16"/>
      <c r="S64" s="16"/>
      <c r="T64" s="16"/>
      <c r="U64" s="16"/>
      <c r="V64" s="16"/>
      <c r="W64" s="16"/>
      <c r="X64" s="16"/>
    </row>
  </sheetData>
  <hyperlinks>
    <hyperlink ref="A1" location="Contents!A1" display="Back" xr:uid="{861DFDAD-FFC6-4E88-BD22-70E21C28D703}"/>
  </hyperlink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showGridLines="0" zoomScale="80" zoomScaleNormal="80" workbookViewId="0">
      <pane xSplit="2" ySplit="4" topLeftCell="C5" activePane="bottomRight" state="frozen"/>
      <selection activeCell="L62" sqref="L62"/>
      <selection pane="topRight" activeCell="L62" sqref="L62"/>
      <selection pane="bottomLeft" activeCell="L62" sqref="L62"/>
      <selection pane="bottomRight" activeCell="H14" sqref="H14"/>
    </sheetView>
  </sheetViews>
  <sheetFormatPr defaultColWidth="8.640625" defaultRowHeight="12.5" x14ac:dyDescent="0.25"/>
  <cols>
    <col min="1" max="1" width="2.35546875" style="38" customWidth="1"/>
    <col min="2" max="2" width="61.140625" style="38" customWidth="1"/>
    <col min="3" max="3" width="2.140625" style="38" customWidth="1"/>
    <col min="4" max="6" width="8.640625" style="38" customWidth="1"/>
    <col min="7" max="7" width="1.640625" style="38" customWidth="1"/>
    <col min="8" max="9" width="8.640625" style="38" customWidth="1"/>
    <col min="10" max="10" width="6.35546875" style="38" bestFit="1" customWidth="1"/>
    <col min="11" max="16384" width="8.640625" style="38"/>
  </cols>
  <sheetData>
    <row r="1" spans="1:11" ht="13" x14ac:dyDescent="0.3">
      <c r="A1" s="20" t="str">
        <f>CHOOSE(Contents!$A$1,Support!$B$2,Support!$C$2)</f>
        <v>Содержание</v>
      </c>
    </row>
    <row r="3" spans="1:11" ht="13" x14ac:dyDescent="0.25">
      <c r="D3" s="52"/>
      <c r="H3" s="52"/>
      <c r="I3" s="52"/>
      <c r="J3" s="52"/>
    </row>
    <row r="4" spans="1:11" ht="13" x14ac:dyDescent="0.3">
      <c r="B4" s="23" t="str">
        <f>CHOOSE(Contents!$A$1,Support!B263,Support!C263)</f>
        <v>млн руб.</v>
      </c>
      <c r="C4" s="2"/>
      <c r="D4" s="44" t="str">
        <f>CHOOSE(Contents!$A$1,Support!N$1,Support!N$2)</f>
        <v>9 мес. 2021</v>
      </c>
      <c r="E4" s="44" t="str">
        <f>CHOOSE(Contents!$A$1,Support!O$1,Support!O$2)</f>
        <v>4кв 2021</v>
      </c>
      <c r="F4" s="44">
        <f>CHOOSE(Contents!$A$1,Support!P$1,Support!P$2)</f>
        <v>2021</v>
      </c>
      <c r="G4" s="77"/>
      <c r="H4" s="44" t="str">
        <f>CHOOSE(Contents!$A$1,Support!T$1,Support!T$2)</f>
        <v>9 мес. 2022</v>
      </c>
      <c r="I4" s="44" t="str">
        <f>CHOOSE(Contents!$A$1,Support!U$1,Support!U$2)</f>
        <v>4кв 2022</v>
      </c>
      <c r="J4" s="44">
        <f>CHOOSE(Contents!$A$1,Support!V$1,Support!V$2)</f>
        <v>2022</v>
      </c>
    </row>
    <row r="5" spans="1:11" ht="13" x14ac:dyDescent="0.3">
      <c r="B5" s="62" t="str">
        <f>CHOOSE(Contents!$A$1,Support!B14,Support!C14)</f>
        <v>Итого по группе</v>
      </c>
      <c r="D5" s="62"/>
      <c r="E5" s="62"/>
      <c r="F5" s="62"/>
      <c r="H5" s="62"/>
      <c r="I5" s="62"/>
      <c r="J5" s="62"/>
    </row>
    <row r="6" spans="1:11" x14ac:dyDescent="0.25">
      <c r="B6" s="157" t="str">
        <f>CHOOSE(Contents!$A$1,Support!B15,Support!C15)</f>
        <v>Выручка</v>
      </c>
      <c r="D6" s="199">
        <f>'Segments Performance'!D7</f>
        <v>55442</v>
      </c>
      <c r="E6" s="199">
        <f>'Segments Performance'!E7</f>
        <v>26540</v>
      </c>
      <c r="F6" s="199">
        <f>'Segments Performance'!F7</f>
        <v>81982</v>
      </c>
      <c r="G6" s="200"/>
      <c r="H6" s="199">
        <f>'Segments Performance'!H7</f>
        <v>66058</v>
      </c>
      <c r="I6" s="199">
        <f>'Segments Performance'!I7</f>
        <v>31712</v>
      </c>
      <c r="J6" s="199">
        <f>'Segments Performance'!J7</f>
        <v>97770</v>
      </c>
    </row>
    <row r="7" spans="1:11" x14ac:dyDescent="0.25">
      <c r="B7" s="157" t="str">
        <f>CHOOSE(Contents!$A$1,Support!B16,Support!C16)</f>
        <v>Итого операционные расходы</v>
      </c>
      <c r="D7" s="201">
        <f>'Segments Performance'!D8</f>
        <v>-44752</v>
      </c>
      <c r="E7" s="201">
        <f>'Segments Performance'!E8</f>
        <v>-20986</v>
      </c>
      <c r="F7" s="201">
        <f>'Segments Performance'!F8</f>
        <v>-65738</v>
      </c>
      <c r="G7" s="200"/>
      <c r="H7" s="199">
        <f>'Segments Performance'!H8</f>
        <v>-55595</v>
      </c>
      <c r="I7" s="199">
        <f>'Segments Performance'!I8</f>
        <v>-27386</v>
      </c>
      <c r="J7" s="199">
        <f>'Segments Performance'!J8</f>
        <v>-82981</v>
      </c>
    </row>
    <row r="8" spans="1:11" s="56" customFormat="1" ht="13" x14ac:dyDescent="0.3">
      <c r="B8" s="159" t="str">
        <f>CHOOSE(Contents!$A$1,Support!B19,Support!C19)</f>
        <v>Скорр. EBITDA</v>
      </c>
      <c r="D8" s="202">
        <f>'Segments Performance'!D11</f>
        <v>11401</v>
      </c>
      <c r="E8" s="202">
        <f>'Segments Performance'!E11</f>
        <v>6934</v>
      </c>
      <c r="F8" s="202">
        <f>'Segments Performance'!F11</f>
        <v>18335</v>
      </c>
      <c r="G8" s="203"/>
      <c r="H8" s="202">
        <f>'Segments Performance'!H11</f>
        <v>15150</v>
      </c>
      <c r="I8" s="202">
        <f>'Segments Performance'!I11</f>
        <v>4825</v>
      </c>
      <c r="J8" s="202">
        <f>'Segments Performance'!J11</f>
        <v>19975</v>
      </c>
    </row>
    <row r="9" spans="1:11" ht="13" x14ac:dyDescent="0.3">
      <c r="B9" s="166"/>
    </row>
    <row r="10" spans="1:11" ht="13" x14ac:dyDescent="0.3">
      <c r="B10" s="49" t="str">
        <f>CHOOSE(Contents!$A$1,Support!B304,Support!C304)</f>
        <v>Скорректированный показатель EBITDA Группы</v>
      </c>
      <c r="D10" s="54">
        <v>11401</v>
      </c>
      <c r="E10" s="54">
        <v>6934</v>
      </c>
      <c r="F10" s="54">
        <v>18335</v>
      </c>
      <c r="H10" s="54">
        <v>15150</v>
      </c>
      <c r="I10" s="54">
        <v>4825</v>
      </c>
      <c r="J10" s="151">
        <v>19975</v>
      </c>
    </row>
    <row r="11" spans="1:11" s="43" customFormat="1" ht="12.65" customHeight="1" x14ac:dyDescent="0.3">
      <c r="B11" s="196" t="str">
        <f>CHOOSE(Contents!$A$1,Support!B305,Support!C305)</f>
        <v>Платежи, основанные на акциях</v>
      </c>
      <c r="D11" s="126">
        <v>-711</v>
      </c>
      <c r="E11" s="126">
        <v>-1380</v>
      </c>
      <c r="F11" s="126">
        <v>-2091</v>
      </c>
      <c r="H11" s="126">
        <v>-4687</v>
      </c>
      <c r="I11" s="126">
        <v>-499</v>
      </c>
      <c r="J11" s="126">
        <v>-5186</v>
      </c>
    </row>
    <row r="12" spans="1:11" ht="13" x14ac:dyDescent="0.25">
      <c r="B12" s="58" t="str">
        <f>CHOOSE(Contents!$A$1,Support!B306,Support!C306)</f>
        <v>Износ и амортизация</v>
      </c>
      <c r="D12" s="55">
        <v>-11836</v>
      </c>
      <c r="E12" s="55">
        <v>-4295</v>
      </c>
      <c r="F12" s="55">
        <v>-16131</v>
      </c>
      <c r="H12" s="47">
        <v>-13302</v>
      </c>
      <c r="I12" s="47">
        <v>-4811</v>
      </c>
      <c r="J12" s="126">
        <v>-18113</v>
      </c>
    </row>
    <row r="13" spans="1:11" x14ac:dyDescent="0.25">
      <c r="B13" s="58" t="str">
        <f>CHOOSE(Contents!$A$1,Support!B307,Support!C307)</f>
        <v>Обесценение нематериальных активов</v>
      </c>
      <c r="D13" s="47">
        <v>0</v>
      </c>
      <c r="E13" s="47">
        <v>-1714</v>
      </c>
      <c r="F13" s="47">
        <v>-1714</v>
      </c>
      <c r="G13" s="47"/>
      <c r="H13" s="47">
        <v>-1052</v>
      </c>
      <c r="I13" s="47">
        <v>0</v>
      </c>
      <c r="J13" s="126">
        <v>-1052</v>
      </c>
      <c r="K13" s="53"/>
    </row>
    <row r="14" spans="1:11" x14ac:dyDescent="0.25">
      <c r="B14" s="58" t="str">
        <f>CHOOSE(Contents!$A$1,Support!B308,Support!C308)</f>
        <v>Доля в убытке ассоциированных организаций и совместных предприятий, учитываемых по методу долевого участия</v>
      </c>
      <c r="D14" s="47">
        <v>-14181</v>
      </c>
      <c r="E14" s="47">
        <v>-6986</v>
      </c>
      <c r="F14" s="47">
        <v>-21167</v>
      </c>
      <c r="H14" s="47">
        <v>-16827</v>
      </c>
      <c r="I14" s="47">
        <v>-167</v>
      </c>
      <c r="J14" s="126">
        <v>-16994</v>
      </c>
      <c r="K14" s="53"/>
    </row>
    <row r="15" spans="1:11" x14ac:dyDescent="0.25">
      <c r="B15" s="58" t="str">
        <f>CHOOSE(Contents!$A$1,Support!B309,Support!C309)</f>
        <v>Финансовые доходы</v>
      </c>
      <c r="D15" s="47">
        <v>715</v>
      </c>
      <c r="E15" s="47">
        <v>236</v>
      </c>
      <c r="F15" s="47">
        <v>951</v>
      </c>
      <c r="H15" s="47">
        <v>2299</v>
      </c>
      <c r="I15" s="47">
        <v>4262</v>
      </c>
      <c r="J15" s="126">
        <v>6561</v>
      </c>
      <c r="K15" s="53"/>
    </row>
    <row r="16" spans="1:11" x14ac:dyDescent="0.25">
      <c r="B16" s="58" t="str">
        <f>CHOOSE(Contents!$A$1,Support!B310,Support!C310)</f>
        <v>Финансовые расходы</v>
      </c>
      <c r="D16" s="47">
        <v>-2891</v>
      </c>
      <c r="E16" s="47">
        <v>-1338</v>
      </c>
      <c r="F16" s="47">
        <v>-4229</v>
      </c>
      <c r="H16" s="47">
        <v>-10210</v>
      </c>
      <c r="I16" s="47">
        <v>-2169</v>
      </c>
      <c r="J16" s="126">
        <v>-12379</v>
      </c>
      <c r="K16" s="53"/>
    </row>
    <row r="17" spans="2:11" x14ac:dyDescent="0.25">
      <c r="B17" s="58" t="str">
        <f>CHOOSE(Contents!$A$1,Support!B311,Support!C311)</f>
        <v>Прочие внереализационные расходы</v>
      </c>
      <c r="D17" s="47">
        <v>25</v>
      </c>
      <c r="E17" s="47">
        <v>-207</v>
      </c>
      <c r="F17" s="47">
        <v>-182</v>
      </c>
      <c r="G17" s="53"/>
      <c r="H17" s="47">
        <v>-37</v>
      </c>
      <c r="I17" s="47">
        <v>224</v>
      </c>
      <c r="J17" s="126">
        <v>187</v>
      </c>
    </row>
    <row r="18" spans="2:11" x14ac:dyDescent="0.25">
      <c r="B18" s="58" t="str">
        <f>CHOOSE(Contents!$A$1,Support!B312,Support!C312)</f>
        <v>Обесценение гудвила</v>
      </c>
      <c r="D18" s="47">
        <v>0</v>
      </c>
      <c r="E18" s="47">
        <v>0</v>
      </c>
      <c r="F18" s="47">
        <v>0</v>
      </c>
      <c r="G18" s="53"/>
      <c r="H18" s="47">
        <v>-9681</v>
      </c>
      <c r="I18" s="47">
        <v>0</v>
      </c>
      <c r="J18" s="126">
        <v>-9681</v>
      </c>
    </row>
    <row r="19" spans="2:11" x14ac:dyDescent="0.25">
      <c r="B19" s="58" t="str">
        <f>CHOOSE(Contents!$A$1,Support!B313,Support!C313)</f>
        <v>Чистый (убыток)/прибыль от финансовых активов и обязательств, оцениваемых по справедливой стоимости через прибыль или убыток</v>
      </c>
      <c r="D19" s="47">
        <v>2078</v>
      </c>
      <c r="E19" s="47">
        <v>677</v>
      </c>
      <c r="F19" s="47">
        <v>2755</v>
      </c>
      <c r="G19" s="53"/>
      <c r="H19" s="47">
        <v>-9079</v>
      </c>
      <c r="I19" s="47">
        <v>-1407</v>
      </c>
      <c r="J19" s="126">
        <v>-10486</v>
      </c>
    </row>
    <row r="20" spans="2:11" x14ac:dyDescent="0.25">
      <c r="B20" s="58" t="str">
        <f>CHOOSE(Contents!$A$1,Support!B314,Support!C314)</f>
        <v>Прибыль от продажи дочерних компаний</v>
      </c>
      <c r="D20" s="47">
        <v>0</v>
      </c>
      <c r="E20" s="47">
        <v>0</v>
      </c>
      <c r="F20" s="47">
        <v>0</v>
      </c>
      <c r="G20" s="53"/>
      <c r="H20" s="47">
        <v>0</v>
      </c>
      <c r="I20" s="47">
        <v>13</v>
      </c>
      <c r="J20" s="126">
        <v>13</v>
      </c>
    </row>
    <row r="21" spans="2:11" x14ac:dyDescent="0.25">
      <c r="B21" s="58" t="str">
        <f>CHOOSE(Contents!$A$1,Support!B315,Support!C315)</f>
        <v>Обесценение ассоциированных организаций и совместных предприятий, учитываемых по методу долевого участия</v>
      </c>
      <c r="D21" s="47">
        <v>0</v>
      </c>
      <c r="E21" s="47">
        <v>-559</v>
      </c>
      <c r="F21" s="47">
        <v>-559</v>
      </c>
      <c r="G21" s="53"/>
      <c r="H21" s="47">
        <v>-13617</v>
      </c>
      <c r="I21" s="47">
        <v>-356</v>
      </c>
      <c r="J21" s="126">
        <v>-13973</v>
      </c>
    </row>
    <row r="22" spans="2:11" x14ac:dyDescent="0.25">
      <c r="B22" s="58" t="str">
        <f>CHOOSE(Contents!$A$1,Support!B316,Support!C316)</f>
        <v>Убыток от переоценки активов, предназначенных для продажи</v>
      </c>
      <c r="D22" s="47">
        <v>0</v>
      </c>
      <c r="E22" s="47">
        <v>0</v>
      </c>
      <c r="F22" s="47">
        <v>0</v>
      </c>
      <c r="G22" s="53"/>
      <c r="H22" s="47">
        <v>0</v>
      </c>
      <c r="I22" s="47">
        <v>-283</v>
      </c>
      <c r="J22" s="126">
        <v>-283</v>
      </c>
    </row>
    <row r="23" spans="2:11" ht="25" x14ac:dyDescent="0.25">
      <c r="B23" s="58" t="str">
        <f>CHOOSE(Contents!$A$1,Support!B317,Support!C317)</f>
        <v>Прибыль от переоценки ранее принадлежащих долей участия в совместных предприятиях и ассоциированных организациях</v>
      </c>
      <c r="D23" s="47">
        <v>305</v>
      </c>
      <c r="E23" s="47">
        <v>0</v>
      </c>
      <c r="F23" s="47">
        <v>305</v>
      </c>
      <c r="G23" s="53"/>
      <c r="H23" s="47">
        <v>24186</v>
      </c>
      <c r="I23" s="47">
        <v>174</v>
      </c>
      <c r="J23" s="126">
        <v>24360</v>
      </c>
    </row>
    <row r="24" spans="2:11" x14ac:dyDescent="0.25">
      <c r="B24" s="58" t="str">
        <f>CHOOSE(Contents!$A$1,Support!B318,Support!C318)</f>
        <v>Убыток от переоценки финансовых инструментов</v>
      </c>
      <c r="D24" s="47">
        <v>-390</v>
      </c>
      <c r="E24" s="47">
        <v>-429</v>
      </c>
      <c r="F24" s="47">
        <v>-819</v>
      </c>
      <c r="G24" s="53"/>
      <c r="H24" s="47">
        <v>-119</v>
      </c>
      <c r="I24" s="47">
        <v>-4</v>
      </c>
      <c r="J24" s="126">
        <v>-123</v>
      </c>
    </row>
    <row r="25" spans="2:11" x14ac:dyDescent="0.25">
      <c r="B25" s="58" t="str">
        <f>CHOOSE(Contents!$A$1,Support!B319,Support!C319)</f>
        <v>Резерв под ожидаемые кредитные убытки по денежным средствам с ограниченным правом использования</v>
      </c>
      <c r="D25" s="47">
        <v>0</v>
      </c>
      <c r="E25" s="47">
        <v>0</v>
      </c>
      <c r="F25" s="47">
        <v>0</v>
      </c>
      <c r="G25" s="53"/>
      <c r="H25" s="47">
        <v>-2162</v>
      </c>
      <c r="I25" s="47">
        <v>-28</v>
      </c>
      <c r="J25" s="126">
        <v>-2190</v>
      </c>
    </row>
    <row r="26" spans="2:11" x14ac:dyDescent="0.25">
      <c r="B26" s="58" t="str">
        <f>CHOOSE(Contents!$A$1,Support!B320,Support!C320)</f>
        <v>Чистая прибыль/(убыток) от курсовых разниц</v>
      </c>
      <c r="D26" s="47">
        <v>-89</v>
      </c>
      <c r="E26" s="47">
        <v>-953</v>
      </c>
      <c r="F26" s="47">
        <v>-1042</v>
      </c>
      <c r="G26" s="53"/>
      <c r="H26" s="47">
        <v>9164</v>
      </c>
      <c r="I26" s="47">
        <v>703</v>
      </c>
      <c r="J26" s="126">
        <v>9867</v>
      </c>
    </row>
    <row r="27" spans="2:11" x14ac:dyDescent="0.25">
      <c r="B27" s="58" t="str">
        <f>CHOOSE(Contents!$A$1,Support!B321,Support!C321)</f>
        <v>Расходы по налогу на прибыль</v>
      </c>
      <c r="D27" s="47">
        <v>-368</v>
      </c>
      <c r="E27" s="47">
        <v>-389</v>
      </c>
      <c r="F27" s="47">
        <v>-757</v>
      </c>
      <c r="G27" s="53"/>
      <c r="H27" s="47">
        <v>-805</v>
      </c>
      <c r="I27" s="47">
        <v>-2344</v>
      </c>
      <c r="J27" s="126">
        <v>-3149</v>
      </c>
    </row>
    <row r="28" spans="2:11" x14ac:dyDescent="0.25">
      <c r="B28" s="58" t="str">
        <f>CHOOSE(Contents!$A$1,Support!B322,Support!C322)</f>
        <v>Чистая прибыль по прекращенной деятельности</v>
      </c>
      <c r="D28" s="47">
        <v>6154</v>
      </c>
      <c r="E28" s="47">
        <v>4494</v>
      </c>
      <c r="F28" s="47">
        <v>10648</v>
      </c>
      <c r="G28" s="53"/>
      <c r="H28" s="47">
        <v>20685</v>
      </c>
      <c r="I28" s="47">
        <v>8051</v>
      </c>
      <c r="J28" s="126">
        <v>28736</v>
      </c>
    </row>
    <row r="29" spans="2:11" x14ac:dyDescent="0.25">
      <c r="B29" s="58" t="str">
        <f>CHOOSE(Contents!$A$1,Support!B323,Support!C323)</f>
        <v>Прочий совокупный доход</v>
      </c>
      <c r="D29" s="47">
        <v>-322</v>
      </c>
      <c r="E29" s="47">
        <v>705</v>
      </c>
      <c r="F29" s="47">
        <v>383</v>
      </c>
      <c r="G29" s="53"/>
      <c r="H29" s="47">
        <v>-763</v>
      </c>
      <c r="I29" s="47">
        <v>1739</v>
      </c>
      <c r="J29" s="126">
        <v>976</v>
      </c>
    </row>
    <row r="30" spans="2:11" ht="13.5" thickBot="1" x14ac:dyDescent="0.35">
      <c r="B30" s="50" t="str">
        <f>CHOOSE(Contents!$A$1,Support!B324,Support!C324)</f>
        <v>Итого совокупный убыток по МСФО, за вычетом налога на прибыль</v>
      </c>
      <c r="D30" s="51">
        <f t="shared" ref="D30:E30" si="0">SUM(D10:D29)</f>
        <v>-10110</v>
      </c>
      <c r="E30" s="51">
        <f t="shared" si="0"/>
        <v>-5204</v>
      </c>
      <c r="F30" s="51">
        <f>SUM(F10:F29)</f>
        <v>-15314</v>
      </c>
      <c r="H30" s="51">
        <f t="shared" ref="H30:I30" si="1">SUM(H10:H29)</f>
        <v>-10857</v>
      </c>
      <c r="I30" s="51">
        <f t="shared" si="1"/>
        <v>7923</v>
      </c>
      <c r="J30" s="51">
        <f>SUM(J10:J29)</f>
        <v>-2934</v>
      </c>
      <c r="K30" s="195"/>
    </row>
    <row r="31" spans="2:11" ht="13" thickTop="1" x14ac:dyDescent="0.25"/>
  </sheetData>
  <hyperlinks>
    <hyperlink ref="A1" location="Contents!A1" display="Back" xr:uid="{5521D914-D0F3-4EA4-82B9-CE71D517BF21}"/>
  </hyperlinks>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8510-9860-4F56-83A4-24EB6E3250EF}">
  <sheetPr>
    <tabColor theme="0" tint="-0.499984740745262"/>
  </sheetPr>
  <dimension ref="B1:AE467"/>
  <sheetViews>
    <sheetView zoomScale="90" zoomScaleNormal="90" workbookViewId="0">
      <pane xSplit="2" ySplit="1" topLeftCell="C68" activePane="bottomRight" state="frozen"/>
      <selection pane="topRight" activeCell="C1" sqref="C1"/>
      <selection pane="bottomLeft" activeCell="A2" sqref="A2"/>
      <selection pane="bottomRight" activeCell="C36" sqref="C36"/>
    </sheetView>
  </sheetViews>
  <sheetFormatPr defaultColWidth="8.85546875" defaultRowHeight="12.5" x14ac:dyDescent="0.3"/>
  <cols>
    <col min="1" max="1" width="3.85546875" style="3" customWidth="1"/>
    <col min="2" max="2" width="42.640625" style="3" customWidth="1"/>
    <col min="3" max="3" width="51.35546875" style="6" customWidth="1"/>
    <col min="4" max="4" width="4.85546875" style="104" customWidth="1"/>
    <col min="5" max="5" width="4.35546875" style="3" bestFit="1" customWidth="1"/>
    <col min="6" max="6" width="6.5" style="3" bestFit="1" customWidth="1"/>
    <col min="7" max="7" width="3.35546875" style="3" customWidth="1"/>
    <col min="8" max="8" width="9.85546875" style="3" bestFit="1" customWidth="1"/>
    <col min="9" max="10" width="9.5" style="3" bestFit="1" customWidth="1"/>
    <col min="11" max="11" width="7.5" style="3" bestFit="1" customWidth="1"/>
    <col min="12" max="12" width="6.640625" style="3" bestFit="1" customWidth="1"/>
    <col min="13" max="15" width="9.35546875" style="3" bestFit="1" customWidth="1"/>
    <col min="16" max="16" width="7.140625" style="3" bestFit="1" customWidth="1"/>
    <col min="17" max="17" width="7.35546875" style="3" bestFit="1" customWidth="1"/>
    <col min="18" max="20" width="9.5" style="3" bestFit="1" customWidth="1"/>
    <col min="21" max="22" width="7.35546875" style="3" bestFit="1" customWidth="1"/>
    <col min="23" max="23" width="7.5" style="3" bestFit="1" customWidth="1"/>
    <col min="24" max="24" width="6.640625" style="3" bestFit="1" customWidth="1"/>
    <col min="25" max="16384" width="8.85546875" style="3"/>
  </cols>
  <sheetData>
    <row r="1" spans="2:31" ht="13" x14ac:dyDescent="0.3">
      <c r="B1" s="85" t="s">
        <v>412</v>
      </c>
      <c r="C1" s="4" t="s">
        <v>413</v>
      </c>
      <c r="E1" s="85" t="s">
        <v>412</v>
      </c>
      <c r="F1" s="3" t="s">
        <v>34</v>
      </c>
      <c r="H1" s="3" t="s">
        <v>1</v>
      </c>
      <c r="I1" s="3" t="s">
        <v>2</v>
      </c>
      <c r="J1" s="3" t="s">
        <v>3</v>
      </c>
      <c r="K1" s="3" t="s">
        <v>4</v>
      </c>
      <c r="L1" s="3" t="s">
        <v>0</v>
      </c>
      <c r="N1" s="3" t="s">
        <v>140</v>
      </c>
      <c r="O1" s="3" t="s">
        <v>161</v>
      </c>
      <c r="P1" s="3" t="s">
        <v>162</v>
      </c>
      <c r="T1" s="3" t="s">
        <v>414</v>
      </c>
      <c r="U1" s="3" t="s">
        <v>416</v>
      </c>
      <c r="V1" s="3" t="s">
        <v>415</v>
      </c>
      <c r="Z1" s="3" t="s">
        <v>526</v>
      </c>
      <c r="AA1" s="3" t="s">
        <v>539</v>
      </c>
      <c r="AB1" s="3" t="s">
        <v>525</v>
      </c>
      <c r="AC1" s="3" t="s">
        <v>524</v>
      </c>
      <c r="AE1" s="3" t="s">
        <v>519</v>
      </c>
    </row>
    <row r="2" spans="2:31" ht="13" x14ac:dyDescent="0.3">
      <c r="B2" s="3" t="s">
        <v>118</v>
      </c>
      <c r="C2" s="6" t="s">
        <v>406</v>
      </c>
      <c r="E2" s="85" t="s">
        <v>413</v>
      </c>
      <c r="F2" s="3">
        <v>2019</v>
      </c>
      <c r="H2" s="3" t="s">
        <v>228</v>
      </c>
      <c r="I2" s="3" t="s">
        <v>229</v>
      </c>
      <c r="J2" s="3" t="s">
        <v>230</v>
      </c>
      <c r="K2" s="3" t="s">
        <v>231</v>
      </c>
      <c r="L2" s="3">
        <v>2020</v>
      </c>
      <c r="N2" s="3" t="s">
        <v>423</v>
      </c>
      <c r="O2" s="3" t="s">
        <v>227</v>
      </c>
      <c r="P2" s="3">
        <v>2021</v>
      </c>
      <c r="T2" s="3" t="s">
        <v>426</v>
      </c>
      <c r="U2" s="3" t="s">
        <v>417</v>
      </c>
      <c r="V2" s="3">
        <v>2022</v>
      </c>
      <c r="Z2" s="3" t="s">
        <v>521</v>
      </c>
      <c r="AA2" s="3" t="s">
        <v>538</v>
      </c>
      <c r="AB2" s="3" t="s">
        <v>522</v>
      </c>
      <c r="AC2" s="3" t="s">
        <v>523</v>
      </c>
      <c r="AE2" s="3" t="s">
        <v>520</v>
      </c>
    </row>
    <row r="3" spans="2:31" x14ac:dyDescent="0.3">
      <c r="B3" s="3" t="s">
        <v>114</v>
      </c>
      <c r="C3" s="6" t="s">
        <v>401</v>
      </c>
    </row>
    <row r="4" spans="2:31" ht="13" x14ac:dyDescent="0.3">
      <c r="B4" s="3" t="s">
        <v>163</v>
      </c>
      <c r="C4" s="6" t="s">
        <v>402</v>
      </c>
      <c r="E4" s="85" t="s">
        <v>412</v>
      </c>
      <c r="F4" s="3" t="s">
        <v>34</v>
      </c>
      <c r="H4" s="3" t="s">
        <v>146</v>
      </c>
      <c r="I4" s="3" t="s">
        <v>147</v>
      </c>
      <c r="J4" s="3" t="s">
        <v>120</v>
      </c>
      <c r="K4" s="3" t="s">
        <v>0</v>
      </c>
      <c r="M4" s="3" t="s">
        <v>148</v>
      </c>
      <c r="N4" s="3" t="s">
        <v>149</v>
      </c>
      <c r="O4" s="3" t="s">
        <v>140</v>
      </c>
      <c r="P4" s="3" t="s">
        <v>162</v>
      </c>
      <c r="R4" s="3" t="s">
        <v>194</v>
      </c>
      <c r="S4" s="3" t="s">
        <v>210</v>
      </c>
      <c r="T4" s="3" t="s">
        <v>414</v>
      </c>
      <c r="U4" s="3" t="s">
        <v>415</v>
      </c>
      <c r="V4" s="3" t="s">
        <v>525</v>
      </c>
    </row>
    <row r="5" spans="2:31" ht="13" x14ac:dyDescent="0.3">
      <c r="B5" s="3" t="s">
        <v>138</v>
      </c>
      <c r="C5" s="6" t="s">
        <v>537</v>
      </c>
      <c r="E5" s="85" t="s">
        <v>413</v>
      </c>
      <c r="F5" s="3">
        <v>2019</v>
      </c>
      <c r="H5" s="3" t="s">
        <v>418</v>
      </c>
      <c r="I5" s="3" t="s">
        <v>419</v>
      </c>
      <c r="J5" s="3" t="s">
        <v>420</v>
      </c>
      <c r="K5" s="3">
        <v>2020</v>
      </c>
      <c r="M5" s="3" t="s">
        <v>421</v>
      </c>
      <c r="N5" s="3" t="s">
        <v>422</v>
      </c>
      <c r="O5" s="3" t="s">
        <v>423</v>
      </c>
      <c r="P5" s="3">
        <v>2021</v>
      </c>
      <c r="R5" s="3" t="s">
        <v>424</v>
      </c>
      <c r="S5" s="3" t="s">
        <v>425</v>
      </c>
      <c r="T5" s="3" t="s">
        <v>426</v>
      </c>
      <c r="U5" s="3">
        <v>2022</v>
      </c>
      <c r="V5" s="3" t="s">
        <v>522</v>
      </c>
    </row>
    <row r="6" spans="2:31" x14ac:dyDescent="0.3">
      <c r="B6" s="3" t="s">
        <v>115</v>
      </c>
      <c r="C6" s="6" t="s">
        <v>403</v>
      </c>
    </row>
    <row r="7" spans="2:31" x14ac:dyDescent="0.3">
      <c r="B7" s="3" t="s">
        <v>116</v>
      </c>
      <c r="C7" s="6" t="s">
        <v>404</v>
      </c>
      <c r="T7" s="3" t="s">
        <v>531</v>
      </c>
      <c r="U7" s="3" t="s">
        <v>532</v>
      </c>
      <c r="V7" s="3" t="s">
        <v>533</v>
      </c>
      <c r="W7" s="3" t="s">
        <v>534</v>
      </c>
      <c r="X7" s="3" t="s">
        <v>415</v>
      </c>
    </row>
    <row r="8" spans="2:31" x14ac:dyDescent="0.3">
      <c r="B8" s="3" t="s">
        <v>117</v>
      </c>
      <c r="C8" s="6" t="s">
        <v>405</v>
      </c>
      <c r="T8" s="3" t="s">
        <v>530</v>
      </c>
      <c r="U8" s="3" t="s">
        <v>527</v>
      </c>
      <c r="V8" s="3" t="s">
        <v>528</v>
      </c>
      <c r="W8" s="3" t="s">
        <v>529</v>
      </c>
      <c r="X8" s="3">
        <v>2022</v>
      </c>
    </row>
    <row r="9" spans="2:31" x14ac:dyDescent="0.3">
      <c r="B9" s="3" t="s">
        <v>164</v>
      </c>
      <c r="C9" s="6" t="s">
        <v>387</v>
      </c>
    </row>
    <row r="12" spans="2:31" ht="13" x14ac:dyDescent="0.3">
      <c r="B12" s="59" t="s">
        <v>428</v>
      </c>
      <c r="C12" s="59" t="s">
        <v>226</v>
      </c>
    </row>
    <row r="13" spans="2:31" ht="13" x14ac:dyDescent="0.3">
      <c r="B13" s="60"/>
      <c r="C13" s="60"/>
    </row>
    <row r="14" spans="2:31" ht="13" x14ac:dyDescent="0.3">
      <c r="B14" s="105" t="s">
        <v>119</v>
      </c>
      <c r="C14" s="105" t="s">
        <v>213</v>
      </c>
    </row>
    <row r="15" spans="2:31" ht="13" x14ac:dyDescent="0.3">
      <c r="B15" s="106" t="s">
        <v>153</v>
      </c>
      <c r="C15" s="106" t="s">
        <v>214</v>
      </c>
    </row>
    <row r="16" spans="2:31" x14ac:dyDescent="0.3">
      <c r="B16" s="108" t="s">
        <v>6</v>
      </c>
      <c r="C16" s="108" t="s">
        <v>218</v>
      </c>
    </row>
    <row r="17" spans="2:3" ht="13" x14ac:dyDescent="0.3">
      <c r="B17" s="109" t="s">
        <v>155</v>
      </c>
      <c r="C17" s="109" t="s">
        <v>215</v>
      </c>
    </row>
    <row r="18" spans="2:3" x14ac:dyDescent="0.3">
      <c r="B18" s="108" t="s">
        <v>156</v>
      </c>
      <c r="C18" s="108" t="s">
        <v>219</v>
      </c>
    </row>
    <row r="19" spans="2:3" ht="13" x14ac:dyDescent="0.3">
      <c r="B19" s="110" t="s">
        <v>158</v>
      </c>
      <c r="C19" s="110" t="s">
        <v>461</v>
      </c>
    </row>
    <row r="20" spans="2:3" ht="13.5" thickBot="1" x14ac:dyDescent="0.35">
      <c r="B20" s="111" t="s">
        <v>185</v>
      </c>
      <c r="C20" s="111" t="s">
        <v>437</v>
      </c>
    </row>
    <row r="21" spans="2:3" ht="13" x14ac:dyDescent="0.3">
      <c r="B21" s="112"/>
      <c r="C21" s="112"/>
    </row>
    <row r="22" spans="2:3" ht="13" x14ac:dyDescent="0.3">
      <c r="B22" s="107"/>
      <c r="C22" s="107"/>
    </row>
    <row r="23" spans="2:3" x14ac:dyDescent="0.3">
      <c r="B23" s="113"/>
      <c r="C23" s="114"/>
    </row>
    <row r="24" spans="2:3" ht="13" x14ac:dyDescent="0.3">
      <c r="B24" s="105" t="s">
        <v>541</v>
      </c>
      <c r="C24" s="105" t="s">
        <v>540</v>
      </c>
    </row>
    <row r="25" spans="2:3" ht="13" x14ac:dyDescent="0.3">
      <c r="B25" s="106" t="s">
        <v>153</v>
      </c>
      <c r="C25" s="106" t="s">
        <v>214</v>
      </c>
    </row>
    <row r="26" spans="2:3" x14ac:dyDescent="0.3">
      <c r="B26" s="108" t="s">
        <v>6</v>
      </c>
      <c r="C26" s="108" t="s">
        <v>218</v>
      </c>
    </row>
    <row r="27" spans="2:3" ht="13" x14ac:dyDescent="0.3">
      <c r="B27" s="109" t="s">
        <v>155</v>
      </c>
      <c r="C27" s="109" t="s">
        <v>215</v>
      </c>
    </row>
    <row r="28" spans="2:3" x14ac:dyDescent="0.3">
      <c r="B28" s="108" t="s">
        <v>156</v>
      </c>
      <c r="C28" s="108" t="s">
        <v>219</v>
      </c>
    </row>
    <row r="29" spans="2:3" ht="13" x14ac:dyDescent="0.3">
      <c r="B29" s="110" t="s">
        <v>158</v>
      </c>
      <c r="C29" s="110" t="s">
        <v>461</v>
      </c>
    </row>
    <row r="30" spans="2:3" ht="13.5" thickBot="1" x14ac:dyDescent="0.35">
      <c r="B30" s="111" t="s">
        <v>185</v>
      </c>
      <c r="C30" s="111" t="s">
        <v>437</v>
      </c>
    </row>
    <row r="31" spans="2:3" x14ac:dyDescent="0.3">
      <c r="B31" s="114"/>
      <c r="C31" s="114"/>
    </row>
    <row r="32" spans="2:3" ht="13" x14ac:dyDescent="0.3">
      <c r="B32" s="105" t="s">
        <v>604</v>
      </c>
      <c r="C32" s="105" t="s">
        <v>409</v>
      </c>
    </row>
    <row r="33" spans="2:3" ht="13" x14ac:dyDescent="0.3">
      <c r="B33" s="106" t="s">
        <v>153</v>
      </c>
      <c r="C33" s="106" t="s">
        <v>214</v>
      </c>
    </row>
    <row r="34" spans="2:3" x14ac:dyDescent="0.3">
      <c r="B34" s="108" t="s">
        <v>6</v>
      </c>
      <c r="C34" s="108" t="s">
        <v>218</v>
      </c>
    </row>
    <row r="35" spans="2:3" ht="13" x14ac:dyDescent="0.3">
      <c r="B35" s="109" t="s">
        <v>155</v>
      </c>
      <c r="C35" s="109" t="s">
        <v>215</v>
      </c>
    </row>
    <row r="36" spans="2:3" x14ac:dyDescent="0.3">
      <c r="B36" s="108" t="s">
        <v>156</v>
      </c>
      <c r="C36" s="108" t="s">
        <v>219</v>
      </c>
    </row>
    <row r="37" spans="2:3" ht="13" x14ac:dyDescent="0.3">
      <c r="B37" s="110" t="s">
        <v>158</v>
      </c>
      <c r="C37" s="110" t="s">
        <v>461</v>
      </c>
    </row>
    <row r="38" spans="2:3" ht="13.5" thickBot="1" x14ac:dyDescent="0.35">
      <c r="B38" s="111" t="s">
        <v>185</v>
      </c>
      <c r="C38" s="111" t="s">
        <v>437</v>
      </c>
    </row>
    <row r="39" spans="2:3" x14ac:dyDescent="0.3">
      <c r="B39" s="114"/>
      <c r="C39" s="114"/>
    </row>
    <row r="40" spans="2:3" ht="13" x14ac:dyDescent="0.3">
      <c r="B40" s="105" t="s">
        <v>542</v>
      </c>
      <c r="C40" s="105" t="s">
        <v>543</v>
      </c>
    </row>
    <row r="41" spans="2:3" ht="13" x14ac:dyDescent="0.3">
      <c r="B41" s="106" t="s">
        <v>153</v>
      </c>
      <c r="C41" s="106" t="s">
        <v>214</v>
      </c>
    </row>
    <row r="42" spans="2:3" x14ac:dyDescent="0.3">
      <c r="B42" s="108" t="s">
        <v>6</v>
      </c>
      <c r="C42" s="108" t="s">
        <v>218</v>
      </c>
    </row>
    <row r="43" spans="2:3" ht="13" x14ac:dyDescent="0.3">
      <c r="B43" s="109" t="s">
        <v>155</v>
      </c>
      <c r="C43" s="109" t="s">
        <v>215</v>
      </c>
    </row>
    <row r="44" spans="2:3" x14ac:dyDescent="0.3">
      <c r="B44" s="108" t="s">
        <v>156</v>
      </c>
      <c r="C44" s="108" t="s">
        <v>219</v>
      </c>
    </row>
    <row r="45" spans="2:3" ht="13" x14ac:dyDescent="0.3">
      <c r="B45" s="110" t="s">
        <v>158</v>
      </c>
      <c r="C45" s="110" t="s">
        <v>461</v>
      </c>
    </row>
    <row r="46" spans="2:3" ht="13.5" thickBot="1" x14ac:dyDescent="0.35">
      <c r="B46" s="111" t="s">
        <v>185</v>
      </c>
      <c r="C46" s="111" t="s">
        <v>437</v>
      </c>
    </row>
    <row r="47" spans="2:3" x14ac:dyDescent="0.3">
      <c r="B47" s="114"/>
      <c r="C47" s="114"/>
    </row>
    <row r="48" spans="2:3" ht="13" x14ac:dyDescent="0.3">
      <c r="B48" s="105" t="s">
        <v>545</v>
      </c>
      <c r="C48" s="105" t="s">
        <v>544</v>
      </c>
    </row>
    <row r="49" spans="2:3" ht="13" x14ac:dyDescent="0.3">
      <c r="B49" s="106" t="s">
        <v>153</v>
      </c>
      <c r="C49" s="106" t="s">
        <v>214</v>
      </c>
    </row>
    <row r="50" spans="2:3" x14ac:dyDescent="0.3">
      <c r="B50" s="108" t="s">
        <v>6</v>
      </c>
      <c r="C50" s="108" t="s">
        <v>218</v>
      </c>
    </row>
    <row r="51" spans="2:3" ht="13" x14ac:dyDescent="0.3">
      <c r="B51" s="109" t="s">
        <v>155</v>
      </c>
      <c r="C51" s="109" t="s">
        <v>215</v>
      </c>
    </row>
    <row r="52" spans="2:3" x14ac:dyDescent="0.3">
      <c r="B52" s="108" t="s">
        <v>156</v>
      </c>
      <c r="C52" s="108" t="s">
        <v>219</v>
      </c>
    </row>
    <row r="53" spans="2:3" ht="13" x14ac:dyDescent="0.3">
      <c r="B53" s="110" t="s">
        <v>158</v>
      </c>
      <c r="C53" s="110" t="s">
        <v>461</v>
      </c>
    </row>
    <row r="54" spans="2:3" ht="13.5" thickBot="1" x14ac:dyDescent="0.35">
      <c r="B54" s="111" t="s">
        <v>185</v>
      </c>
      <c r="C54" s="111" t="s">
        <v>437</v>
      </c>
    </row>
    <row r="55" spans="2:3" ht="13" x14ac:dyDescent="0.3">
      <c r="B55" s="112"/>
      <c r="C55" s="112"/>
    </row>
    <row r="56" spans="2:3" ht="13" x14ac:dyDescent="0.3">
      <c r="B56" s="105" t="s">
        <v>166</v>
      </c>
      <c r="C56" s="105" t="s">
        <v>224</v>
      </c>
    </row>
    <row r="57" spans="2:3" ht="13" x14ac:dyDescent="0.3">
      <c r="B57" s="106" t="s">
        <v>153</v>
      </c>
      <c r="C57" s="106" t="s">
        <v>214</v>
      </c>
    </row>
    <row r="58" spans="2:3" x14ac:dyDescent="0.3">
      <c r="B58" s="108" t="s">
        <v>6</v>
      </c>
      <c r="C58" s="108" t="s">
        <v>218</v>
      </c>
    </row>
    <row r="59" spans="2:3" ht="13" x14ac:dyDescent="0.3">
      <c r="B59" s="109" t="s">
        <v>155</v>
      </c>
      <c r="C59" s="109" t="s">
        <v>215</v>
      </c>
    </row>
    <row r="60" spans="2:3" x14ac:dyDescent="0.3">
      <c r="B60" s="108" t="s">
        <v>156</v>
      </c>
      <c r="C60" s="108" t="s">
        <v>219</v>
      </c>
    </row>
    <row r="61" spans="2:3" ht="13" x14ac:dyDescent="0.3">
      <c r="B61" s="110" t="s">
        <v>158</v>
      </c>
      <c r="C61" s="110" t="s">
        <v>461</v>
      </c>
    </row>
    <row r="62" spans="2:3" ht="13.5" thickBot="1" x14ac:dyDescent="0.35">
      <c r="B62" s="111" t="s">
        <v>185</v>
      </c>
      <c r="C62" s="111" t="s">
        <v>437</v>
      </c>
    </row>
    <row r="63" spans="2:3" ht="13" x14ac:dyDescent="0.3">
      <c r="B63" s="112"/>
      <c r="C63" s="112"/>
    </row>
    <row r="64" spans="2:3" ht="13" x14ac:dyDescent="0.3">
      <c r="B64" s="105" t="s">
        <v>546</v>
      </c>
      <c r="C64" s="105" t="s">
        <v>223</v>
      </c>
    </row>
    <row r="65" spans="2:3" ht="13" x14ac:dyDescent="0.3">
      <c r="B65" s="115" t="s">
        <v>153</v>
      </c>
      <c r="C65" s="115" t="s">
        <v>214</v>
      </c>
    </row>
    <row r="66" spans="2:3" ht="13" x14ac:dyDescent="0.3">
      <c r="B66" s="106" t="s">
        <v>153</v>
      </c>
      <c r="C66" s="106" t="s">
        <v>214</v>
      </c>
    </row>
    <row r="67" spans="2:3" x14ac:dyDescent="0.3">
      <c r="B67" s="108" t="s">
        <v>6</v>
      </c>
      <c r="C67" s="108" t="s">
        <v>218</v>
      </c>
    </row>
    <row r="68" spans="2:3" ht="13" x14ac:dyDescent="0.3">
      <c r="B68" s="109" t="s">
        <v>155</v>
      </c>
      <c r="C68" s="109" t="s">
        <v>215</v>
      </c>
    </row>
    <row r="69" spans="2:3" x14ac:dyDescent="0.3">
      <c r="B69" s="108" t="s">
        <v>156</v>
      </c>
      <c r="C69" s="108" t="s">
        <v>219</v>
      </c>
    </row>
    <row r="70" spans="2:3" ht="13" x14ac:dyDescent="0.3">
      <c r="B70" s="110" t="s">
        <v>158</v>
      </c>
      <c r="C70" s="110" t="s">
        <v>461</v>
      </c>
    </row>
    <row r="71" spans="2:3" ht="13.5" thickBot="1" x14ac:dyDescent="0.35">
      <c r="B71" s="111" t="s">
        <v>185</v>
      </c>
      <c r="C71" s="111" t="s">
        <v>437</v>
      </c>
    </row>
    <row r="72" spans="2:3" ht="13" x14ac:dyDescent="0.3">
      <c r="B72" s="112"/>
      <c r="C72" s="112"/>
    </row>
    <row r="73" spans="2:3" ht="13" x14ac:dyDescent="0.3">
      <c r="B73" s="88" t="s">
        <v>441</v>
      </c>
      <c r="C73" s="59" t="s">
        <v>232</v>
      </c>
    </row>
    <row r="74" spans="2:3" x14ac:dyDescent="0.3">
      <c r="B74" s="7" t="s">
        <v>7</v>
      </c>
      <c r="C74" s="7" t="s">
        <v>233</v>
      </c>
    </row>
    <row r="75" spans="2:3" x14ac:dyDescent="0.3">
      <c r="B75" s="7" t="s">
        <v>8</v>
      </c>
      <c r="C75" s="7" t="s">
        <v>225</v>
      </c>
    </row>
    <row r="76" spans="2:3" x14ac:dyDescent="0.3">
      <c r="B76" s="7" t="s">
        <v>9</v>
      </c>
      <c r="C76" s="7" t="s">
        <v>234</v>
      </c>
    </row>
    <row r="77" spans="2:3" x14ac:dyDescent="0.3">
      <c r="B77" s="7" t="s">
        <v>137</v>
      </c>
      <c r="C77" s="7" t="s">
        <v>235</v>
      </c>
    </row>
    <row r="78" spans="2:3" x14ac:dyDescent="0.3">
      <c r="B78" s="7" t="s">
        <v>15</v>
      </c>
      <c r="C78" s="7" t="s">
        <v>236</v>
      </c>
    </row>
    <row r="79" spans="2:3" ht="13" x14ac:dyDescent="0.3">
      <c r="B79" s="8" t="s">
        <v>5</v>
      </c>
      <c r="C79" s="8" t="s">
        <v>237</v>
      </c>
    </row>
    <row r="80" spans="2:3" x14ac:dyDescent="0.3">
      <c r="B80" s="6"/>
    </row>
    <row r="81" spans="2:3" x14ac:dyDescent="0.3">
      <c r="B81" s="7" t="s">
        <v>145</v>
      </c>
      <c r="C81" s="7" t="s">
        <v>238</v>
      </c>
    </row>
    <row r="82" spans="2:3" x14ac:dyDescent="0.3">
      <c r="B82" s="7" t="s">
        <v>10</v>
      </c>
      <c r="C82" s="7" t="s">
        <v>239</v>
      </c>
    </row>
    <row r="83" spans="2:3" x14ac:dyDescent="0.3">
      <c r="B83" s="7" t="s">
        <v>11</v>
      </c>
      <c r="C83" s="7" t="s">
        <v>240</v>
      </c>
    </row>
    <row r="84" spans="2:3" x14ac:dyDescent="0.3">
      <c r="B84" s="7" t="s">
        <v>12</v>
      </c>
      <c r="C84" s="7" t="s">
        <v>241</v>
      </c>
    </row>
    <row r="85" spans="2:3" x14ac:dyDescent="0.3">
      <c r="B85" s="7" t="s">
        <v>13</v>
      </c>
      <c r="C85" s="7" t="s">
        <v>242</v>
      </c>
    </row>
    <row r="86" spans="2:3" x14ac:dyDescent="0.3">
      <c r="B86" s="7" t="s">
        <v>14</v>
      </c>
      <c r="C86" s="7" t="s">
        <v>243</v>
      </c>
    </row>
    <row r="87" spans="2:3" x14ac:dyDescent="0.3">
      <c r="B87" s="7" t="s">
        <v>211</v>
      </c>
      <c r="C87" s="7" t="s">
        <v>244</v>
      </c>
    </row>
    <row r="88" spans="2:3" x14ac:dyDescent="0.3">
      <c r="B88" s="7" t="s">
        <v>17</v>
      </c>
      <c r="C88" s="7" t="s">
        <v>245</v>
      </c>
    </row>
    <row r="89" spans="2:3" ht="13" x14ac:dyDescent="0.3">
      <c r="B89" s="8" t="s">
        <v>212</v>
      </c>
      <c r="C89" s="8" t="s">
        <v>246</v>
      </c>
    </row>
    <row r="90" spans="2:3" x14ac:dyDescent="0.3">
      <c r="B90" s="7"/>
      <c r="C90" s="7"/>
    </row>
    <row r="91" spans="2:3" x14ac:dyDescent="0.3">
      <c r="B91" s="7" t="s">
        <v>16</v>
      </c>
      <c r="C91" s="7" t="s">
        <v>247</v>
      </c>
    </row>
    <row r="92" spans="2:3" x14ac:dyDescent="0.3">
      <c r="B92" s="7" t="s">
        <v>35</v>
      </c>
      <c r="C92" s="7" t="s">
        <v>248</v>
      </c>
    </row>
    <row r="93" spans="2:3" ht="25" x14ac:dyDescent="0.3">
      <c r="B93" s="7" t="s">
        <v>18</v>
      </c>
      <c r="C93" s="7" t="s">
        <v>249</v>
      </c>
    </row>
    <row r="94" spans="2:3" x14ac:dyDescent="0.3">
      <c r="B94" s="7" t="s">
        <v>19</v>
      </c>
      <c r="C94" s="7" t="s">
        <v>250</v>
      </c>
    </row>
    <row r="95" spans="2:3" x14ac:dyDescent="0.3">
      <c r="B95" s="7" t="s">
        <v>20</v>
      </c>
      <c r="C95" s="7" t="s">
        <v>251</v>
      </c>
    </row>
    <row r="96" spans="2:3" x14ac:dyDescent="0.3">
      <c r="B96" s="7" t="s">
        <v>122</v>
      </c>
      <c r="C96" s="7" t="s">
        <v>252</v>
      </c>
    </row>
    <row r="97" spans="2:3" x14ac:dyDescent="0.3">
      <c r="B97" s="7" t="s">
        <v>36</v>
      </c>
      <c r="C97" s="7" t="s">
        <v>395</v>
      </c>
    </row>
    <row r="98" spans="2:3" x14ac:dyDescent="0.3">
      <c r="B98" s="7" t="s">
        <v>21</v>
      </c>
      <c r="C98" s="7" t="s">
        <v>253</v>
      </c>
    </row>
    <row r="99" spans="2:3" ht="25" x14ac:dyDescent="0.3">
      <c r="B99" s="7" t="s">
        <v>144</v>
      </c>
      <c r="C99" s="7" t="s">
        <v>254</v>
      </c>
    </row>
    <row r="100" spans="2:3" x14ac:dyDescent="0.3">
      <c r="B100" s="7" t="s">
        <v>37</v>
      </c>
      <c r="C100" s="89" t="s">
        <v>258</v>
      </c>
    </row>
    <row r="101" spans="2:3" ht="25" x14ac:dyDescent="0.3">
      <c r="B101" s="7" t="s">
        <v>151</v>
      </c>
      <c r="C101" s="7" t="s">
        <v>255</v>
      </c>
    </row>
    <row r="102" spans="2:3" x14ac:dyDescent="0.25">
      <c r="B102" s="185" t="s">
        <v>547</v>
      </c>
      <c r="C102" s="7" t="s">
        <v>548</v>
      </c>
    </row>
    <row r="103" spans="2:3" ht="25" x14ac:dyDescent="0.3">
      <c r="B103" s="7" t="s">
        <v>22</v>
      </c>
      <c r="C103" s="7" t="s">
        <v>388</v>
      </c>
    </row>
    <row r="104" spans="2:3" x14ac:dyDescent="0.3">
      <c r="B104" s="7" t="s">
        <v>123</v>
      </c>
      <c r="C104" s="7" t="s">
        <v>259</v>
      </c>
    </row>
    <row r="105" spans="2:3" ht="25" x14ac:dyDescent="0.3">
      <c r="B105" s="7" t="s">
        <v>206</v>
      </c>
      <c r="C105" s="7" t="s">
        <v>260</v>
      </c>
    </row>
    <row r="106" spans="2:3" x14ac:dyDescent="0.3">
      <c r="B106" s="7" t="s">
        <v>150</v>
      </c>
      <c r="C106" s="7" t="s">
        <v>438</v>
      </c>
    </row>
    <row r="107" spans="2:3" ht="13" x14ac:dyDescent="0.3">
      <c r="B107" s="8" t="s">
        <v>509</v>
      </c>
      <c r="C107" s="8" t="s">
        <v>510</v>
      </c>
    </row>
    <row r="108" spans="2:3" x14ac:dyDescent="0.3">
      <c r="B108" s="7" t="s">
        <v>23</v>
      </c>
      <c r="C108" s="7" t="s">
        <v>261</v>
      </c>
    </row>
    <row r="109" spans="2:3" ht="13" x14ac:dyDescent="0.3">
      <c r="B109" s="186" t="s">
        <v>553</v>
      </c>
      <c r="C109" s="8" t="s">
        <v>554</v>
      </c>
    </row>
    <row r="110" spans="2:3" x14ac:dyDescent="0.3">
      <c r="B110" s="7" t="s">
        <v>25</v>
      </c>
      <c r="C110" s="7" t="s">
        <v>263</v>
      </c>
    </row>
    <row r="111" spans="2:3" x14ac:dyDescent="0.3">
      <c r="B111" s="7" t="s">
        <v>429</v>
      </c>
      <c r="C111" s="7" t="s">
        <v>264</v>
      </c>
    </row>
    <row r="112" spans="2:3" ht="39" x14ac:dyDescent="0.3">
      <c r="B112" s="25" t="s">
        <v>560</v>
      </c>
      <c r="C112" s="25" t="s">
        <v>265</v>
      </c>
    </row>
    <row r="113" spans="2:3" ht="26" x14ac:dyDescent="0.3">
      <c r="B113" s="25" t="s">
        <v>559</v>
      </c>
      <c r="C113" s="25" t="s">
        <v>561</v>
      </c>
    </row>
    <row r="114" spans="2:3" ht="13" x14ac:dyDescent="0.3">
      <c r="B114" s="25" t="s">
        <v>30</v>
      </c>
      <c r="C114" s="25" t="s">
        <v>269</v>
      </c>
    </row>
    <row r="115" spans="2:3" ht="25" x14ac:dyDescent="0.3">
      <c r="B115" s="7" t="s">
        <v>555</v>
      </c>
      <c r="C115" s="7" t="s">
        <v>557</v>
      </c>
    </row>
    <row r="116" spans="2:3" ht="25" x14ac:dyDescent="0.3">
      <c r="B116" s="7" t="s">
        <v>556</v>
      </c>
      <c r="C116" s="7" t="s">
        <v>558</v>
      </c>
    </row>
    <row r="117" spans="2:3" ht="26" x14ac:dyDescent="0.3">
      <c r="B117" s="8" t="s">
        <v>29</v>
      </c>
      <c r="C117" s="8" t="s">
        <v>268</v>
      </c>
    </row>
    <row r="118" spans="2:3" ht="13" x14ac:dyDescent="0.3">
      <c r="B118" s="8" t="s">
        <v>30</v>
      </c>
      <c r="C118" s="8" t="s">
        <v>269</v>
      </c>
    </row>
    <row r="119" spans="2:3" ht="13" x14ac:dyDescent="0.3">
      <c r="B119" s="25" t="s">
        <v>551</v>
      </c>
      <c r="C119" s="25" t="s">
        <v>552</v>
      </c>
    </row>
    <row r="120" spans="2:3" x14ac:dyDescent="0.3">
      <c r="B120" s="7" t="s">
        <v>25</v>
      </c>
      <c r="C120" s="7" t="s">
        <v>263</v>
      </c>
    </row>
    <row r="121" spans="2:3" x14ac:dyDescent="0.3">
      <c r="B121" s="7" t="s">
        <v>429</v>
      </c>
      <c r="C121" s="7" t="s">
        <v>264</v>
      </c>
    </row>
    <row r="122" spans="2:3" ht="13" x14ac:dyDescent="0.3">
      <c r="B122" s="25" t="s">
        <v>31</v>
      </c>
      <c r="C122" s="25" t="s">
        <v>270</v>
      </c>
    </row>
    <row r="123" spans="2:3" ht="25" x14ac:dyDescent="0.3">
      <c r="B123" s="12" t="s">
        <v>32</v>
      </c>
      <c r="C123" s="12" t="s">
        <v>271</v>
      </c>
    </row>
    <row r="124" spans="2:3" ht="25.5" thickBot="1" x14ac:dyDescent="0.35">
      <c r="B124" s="13" t="s">
        <v>33</v>
      </c>
      <c r="C124" s="13" t="s">
        <v>272</v>
      </c>
    </row>
    <row r="125" spans="2:3" ht="50" x14ac:dyDescent="0.3">
      <c r="B125" s="6" t="s">
        <v>430</v>
      </c>
      <c r="C125" s="117" t="s">
        <v>439</v>
      </c>
    </row>
    <row r="127" spans="2:3" ht="13" x14ac:dyDescent="0.3">
      <c r="B127" s="88" t="s">
        <v>440</v>
      </c>
      <c r="C127" s="59" t="s">
        <v>273</v>
      </c>
    </row>
    <row r="128" spans="2:3" ht="13" x14ac:dyDescent="0.3">
      <c r="B128" s="27" t="s">
        <v>39</v>
      </c>
      <c r="C128" s="25" t="s">
        <v>274</v>
      </c>
    </row>
    <row r="129" spans="2:3" ht="13" x14ac:dyDescent="0.3">
      <c r="B129" s="18" t="s">
        <v>40</v>
      </c>
      <c r="C129" s="8" t="s">
        <v>275</v>
      </c>
    </row>
    <row r="130" spans="2:3" ht="25" x14ac:dyDescent="0.3">
      <c r="B130" s="90" t="s">
        <v>41</v>
      </c>
      <c r="C130" s="7" t="s">
        <v>276</v>
      </c>
    </row>
    <row r="131" spans="2:3" x14ac:dyDescent="0.3">
      <c r="B131" s="90" t="s">
        <v>42</v>
      </c>
      <c r="C131" s="7" t="s">
        <v>277</v>
      </c>
    </row>
    <row r="132" spans="2:3" x14ac:dyDescent="0.3">
      <c r="B132" s="90" t="s">
        <v>43</v>
      </c>
      <c r="C132" s="7" t="s">
        <v>278</v>
      </c>
    </row>
    <row r="133" spans="2:3" x14ac:dyDescent="0.3">
      <c r="B133" s="90" t="s">
        <v>44</v>
      </c>
      <c r="C133" s="7" t="s">
        <v>279</v>
      </c>
    </row>
    <row r="134" spans="2:3" x14ac:dyDescent="0.3">
      <c r="B134" s="90" t="s">
        <v>45</v>
      </c>
      <c r="C134" s="7" t="s">
        <v>280</v>
      </c>
    </row>
    <row r="135" spans="2:3" ht="25" x14ac:dyDescent="0.3">
      <c r="B135" s="90" t="s">
        <v>46</v>
      </c>
      <c r="C135" s="7" t="s">
        <v>281</v>
      </c>
    </row>
    <row r="136" spans="2:3" x14ac:dyDescent="0.3">
      <c r="B136" s="90" t="s">
        <v>47</v>
      </c>
      <c r="C136" s="7" t="s">
        <v>282</v>
      </c>
    </row>
    <row r="137" spans="2:3" x14ac:dyDescent="0.3">
      <c r="B137" s="90" t="s">
        <v>141</v>
      </c>
      <c r="C137" s="7" t="s">
        <v>283</v>
      </c>
    </row>
    <row r="138" spans="2:3" x14ac:dyDescent="0.3">
      <c r="B138" s="90" t="s">
        <v>48</v>
      </c>
      <c r="C138" s="7" t="s">
        <v>284</v>
      </c>
    </row>
    <row r="139" spans="2:3" ht="13" x14ac:dyDescent="0.3">
      <c r="B139" s="18" t="s">
        <v>49</v>
      </c>
      <c r="C139" s="8" t="s">
        <v>288</v>
      </c>
    </row>
    <row r="140" spans="2:3" ht="13" x14ac:dyDescent="0.3">
      <c r="B140" s="18" t="s">
        <v>50</v>
      </c>
      <c r="C140" s="8" t="s">
        <v>285</v>
      </c>
    </row>
    <row r="141" spans="2:3" x14ac:dyDescent="0.3">
      <c r="B141" s="90" t="s">
        <v>51</v>
      </c>
      <c r="C141" s="7" t="s">
        <v>286</v>
      </c>
    </row>
    <row r="142" spans="2:3" x14ac:dyDescent="0.25">
      <c r="B142" s="125" t="s">
        <v>564</v>
      </c>
      <c r="C142" s="7" t="s">
        <v>487</v>
      </c>
    </row>
    <row r="143" spans="2:3" x14ac:dyDescent="0.3">
      <c r="B143" s="90" t="s">
        <v>52</v>
      </c>
      <c r="C143" s="7" t="s">
        <v>287</v>
      </c>
    </row>
    <row r="144" spans="2:3" x14ac:dyDescent="0.3">
      <c r="B144" s="90" t="s">
        <v>53</v>
      </c>
      <c r="C144" s="7" t="s">
        <v>289</v>
      </c>
    </row>
    <row r="145" spans="2:3" x14ac:dyDescent="0.3">
      <c r="B145" s="90" t="s">
        <v>121</v>
      </c>
      <c r="C145" s="7" t="s">
        <v>295</v>
      </c>
    </row>
    <row r="146" spans="2:3" ht="25" x14ac:dyDescent="0.3">
      <c r="B146" s="90" t="s">
        <v>407</v>
      </c>
      <c r="C146" s="7" t="s">
        <v>281</v>
      </c>
    </row>
    <row r="147" spans="2:3" x14ac:dyDescent="0.3">
      <c r="B147" s="90" t="s">
        <v>101</v>
      </c>
      <c r="C147" s="7" t="s">
        <v>290</v>
      </c>
    </row>
    <row r="148" spans="2:3" x14ac:dyDescent="0.3">
      <c r="B148" s="90" t="s">
        <v>139</v>
      </c>
      <c r="C148" s="7" t="s">
        <v>291</v>
      </c>
    </row>
    <row r="149" spans="2:3" x14ac:dyDescent="0.3">
      <c r="B149" s="90" t="s">
        <v>54</v>
      </c>
      <c r="C149" s="7" t="s">
        <v>292</v>
      </c>
    </row>
    <row r="150" spans="2:3" x14ac:dyDescent="0.3">
      <c r="B150" s="90" t="s">
        <v>55</v>
      </c>
      <c r="C150" s="7" t="s">
        <v>293</v>
      </c>
    </row>
    <row r="151" spans="2:3" x14ac:dyDescent="0.3">
      <c r="B151" s="90" t="s">
        <v>56</v>
      </c>
      <c r="C151" s="7" t="s">
        <v>294</v>
      </c>
    </row>
    <row r="152" spans="2:3" ht="13" x14ac:dyDescent="0.3">
      <c r="B152" s="18" t="s">
        <v>57</v>
      </c>
      <c r="C152" s="8" t="s">
        <v>296</v>
      </c>
    </row>
    <row r="153" spans="2:3" ht="13" x14ac:dyDescent="0.3">
      <c r="B153" s="18" t="s">
        <v>58</v>
      </c>
      <c r="C153" s="8" t="s">
        <v>297</v>
      </c>
    </row>
    <row r="154" spans="2:3" ht="13" x14ac:dyDescent="0.3">
      <c r="B154" s="27" t="s">
        <v>59</v>
      </c>
      <c r="C154" s="25" t="s">
        <v>298</v>
      </c>
    </row>
    <row r="155" spans="2:3" ht="13" x14ac:dyDescent="0.3">
      <c r="B155" s="18" t="s">
        <v>60</v>
      </c>
      <c r="C155" s="8" t="s">
        <v>299</v>
      </c>
    </row>
    <row r="156" spans="2:3" x14ac:dyDescent="0.3">
      <c r="B156" s="90" t="s">
        <v>61</v>
      </c>
      <c r="C156" s="7" t="s">
        <v>300</v>
      </c>
    </row>
    <row r="157" spans="2:3" x14ac:dyDescent="0.3">
      <c r="B157" s="90" t="s">
        <v>62</v>
      </c>
      <c r="C157" s="7" t="s">
        <v>301</v>
      </c>
    </row>
    <row r="158" spans="2:3" x14ac:dyDescent="0.3">
      <c r="B158" s="90" t="s">
        <v>63</v>
      </c>
      <c r="C158" s="7" t="s">
        <v>302</v>
      </c>
    </row>
    <row r="159" spans="2:3" x14ac:dyDescent="0.3">
      <c r="B159" s="90" t="s">
        <v>64</v>
      </c>
      <c r="C159" s="7" t="s">
        <v>303</v>
      </c>
    </row>
    <row r="160" spans="2:3" x14ac:dyDescent="0.3">
      <c r="B160" s="90" t="s">
        <v>65</v>
      </c>
      <c r="C160" s="7" t="s">
        <v>304</v>
      </c>
    </row>
    <row r="161" spans="2:3" ht="13" x14ac:dyDescent="0.3">
      <c r="B161" s="18" t="s">
        <v>66</v>
      </c>
      <c r="C161" s="8" t="s">
        <v>305</v>
      </c>
    </row>
    <row r="162" spans="2:3" x14ac:dyDescent="0.3">
      <c r="B162" s="90" t="s">
        <v>67</v>
      </c>
      <c r="C162" s="7" t="s">
        <v>264</v>
      </c>
    </row>
    <row r="163" spans="2:3" ht="13" x14ac:dyDescent="0.3">
      <c r="B163" s="18" t="s">
        <v>68</v>
      </c>
      <c r="C163" s="8" t="s">
        <v>306</v>
      </c>
    </row>
    <row r="164" spans="2:3" ht="13" x14ac:dyDescent="0.3">
      <c r="B164" s="18" t="s">
        <v>69</v>
      </c>
      <c r="C164" s="8" t="s">
        <v>307</v>
      </c>
    </row>
    <row r="165" spans="2:3" x14ac:dyDescent="0.3">
      <c r="B165" s="90" t="s">
        <v>70</v>
      </c>
      <c r="C165" s="7" t="s">
        <v>308</v>
      </c>
    </row>
    <row r="166" spans="2:3" x14ac:dyDescent="0.3">
      <c r="B166" s="90" t="s">
        <v>71</v>
      </c>
      <c r="C166" s="7" t="s">
        <v>309</v>
      </c>
    </row>
    <row r="167" spans="2:3" x14ac:dyDescent="0.3">
      <c r="B167" s="90" t="s">
        <v>72</v>
      </c>
      <c r="C167" s="7" t="s">
        <v>310</v>
      </c>
    </row>
    <row r="168" spans="2:3" ht="25" x14ac:dyDescent="0.3">
      <c r="B168" s="91" t="s">
        <v>73</v>
      </c>
      <c r="C168" s="152" t="s">
        <v>311</v>
      </c>
    </row>
    <row r="169" spans="2:3" x14ac:dyDescent="0.3">
      <c r="B169" s="91" t="s">
        <v>74</v>
      </c>
      <c r="C169" s="5" t="s">
        <v>312</v>
      </c>
    </row>
    <row r="170" spans="2:3" x14ac:dyDescent="0.3">
      <c r="B170" s="90" t="s">
        <v>75</v>
      </c>
      <c r="C170" s="7" t="s">
        <v>313</v>
      </c>
    </row>
    <row r="171" spans="2:3" ht="13" x14ac:dyDescent="0.3">
      <c r="B171" s="18" t="s">
        <v>76</v>
      </c>
      <c r="C171" s="8" t="s">
        <v>314</v>
      </c>
    </row>
    <row r="172" spans="2:3" ht="13" x14ac:dyDescent="0.3">
      <c r="B172" s="18" t="s">
        <v>77</v>
      </c>
      <c r="C172" s="8" t="s">
        <v>315</v>
      </c>
    </row>
    <row r="173" spans="2:3" x14ac:dyDescent="0.3">
      <c r="B173" s="90" t="s">
        <v>78</v>
      </c>
      <c r="C173" s="7" t="s">
        <v>316</v>
      </c>
    </row>
    <row r="174" spans="2:3" x14ac:dyDescent="0.3">
      <c r="B174" s="90" t="s">
        <v>79</v>
      </c>
      <c r="C174" s="7" t="s">
        <v>317</v>
      </c>
    </row>
    <row r="175" spans="2:3" x14ac:dyDescent="0.3">
      <c r="B175" s="90" t="s">
        <v>80</v>
      </c>
      <c r="C175" s="7" t="s">
        <v>318</v>
      </c>
    </row>
    <row r="176" spans="2:3" x14ac:dyDescent="0.3">
      <c r="B176" s="90" t="s">
        <v>81</v>
      </c>
      <c r="C176" s="7" t="s">
        <v>319</v>
      </c>
    </row>
    <row r="177" spans="2:3" x14ac:dyDescent="0.3">
      <c r="B177" s="90" t="s">
        <v>82</v>
      </c>
      <c r="C177" s="7" t="s">
        <v>320</v>
      </c>
    </row>
    <row r="178" spans="2:3" x14ac:dyDescent="0.3">
      <c r="B178" s="90" t="s">
        <v>83</v>
      </c>
      <c r="C178" s="7" t="s">
        <v>321</v>
      </c>
    </row>
    <row r="179" spans="2:3" x14ac:dyDescent="0.3">
      <c r="B179" s="90" t="s">
        <v>84</v>
      </c>
      <c r="C179" s="7" t="s">
        <v>323</v>
      </c>
    </row>
    <row r="180" spans="2:3" ht="25" x14ac:dyDescent="0.3">
      <c r="B180" s="90" t="s">
        <v>209</v>
      </c>
      <c r="C180" s="7" t="s">
        <v>322</v>
      </c>
    </row>
    <row r="181" spans="2:3" x14ac:dyDescent="0.3">
      <c r="B181" s="90" t="s">
        <v>488</v>
      </c>
      <c r="C181" s="7" t="s">
        <v>489</v>
      </c>
    </row>
    <row r="182" spans="2:3" ht="25" x14ac:dyDescent="0.3">
      <c r="B182" s="90" t="s">
        <v>85</v>
      </c>
      <c r="C182" s="7" t="s">
        <v>327</v>
      </c>
    </row>
    <row r="183" spans="2:3" ht="13" x14ac:dyDescent="0.3">
      <c r="B183" s="18" t="s">
        <v>86</v>
      </c>
      <c r="C183" s="8" t="s">
        <v>324</v>
      </c>
    </row>
    <row r="184" spans="2:3" ht="13" x14ac:dyDescent="0.3">
      <c r="B184" s="18" t="s">
        <v>87</v>
      </c>
      <c r="C184" s="8" t="s">
        <v>325</v>
      </c>
    </row>
    <row r="185" spans="2:3" ht="13.5" thickBot="1" x14ac:dyDescent="0.35">
      <c r="B185" s="19" t="s">
        <v>88</v>
      </c>
      <c r="C185" s="118" t="s">
        <v>326</v>
      </c>
    </row>
    <row r="186" spans="2:3" ht="37.5" x14ac:dyDescent="0.3">
      <c r="B186" s="6" t="s">
        <v>594</v>
      </c>
      <c r="C186" s="6" t="s">
        <v>595</v>
      </c>
    </row>
    <row r="188" spans="2:3" ht="13" x14ac:dyDescent="0.3">
      <c r="B188" s="88" t="s">
        <v>442</v>
      </c>
      <c r="C188" s="59" t="s">
        <v>328</v>
      </c>
    </row>
    <row r="189" spans="2:3" ht="13" x14ac:dyDescent="0.3">
      <c r="B189" s="25" t="s">
        <v>89</v>
      </c>
      <c r="C189" s="25" t="s">
        <v>329</v>
      </c>
    </row>
    <row r="190" spans="2:3" x14ac:dyDescent="0.3">
      <c r="B190" s="7" t="s">
        <v>491</v>
      </c>
      <c r="C190" s="7" t="s">
        <v>490</v>
      </c>
    </row>
    <row r="191" spans="2:3" x14ac:dyDescent="0.3">
      <c r="B191" s="7" t="s">
        <v>597</v>
      </c>
      <c r="C191" s="7" t="s">
        <v>596</v>
      </c>
    </row>
    <row r="192" spans="2:3" ht="25" x14ac:dyDescent="0.3">
      <c r="B192" s="7" t="s">
        <v>431</v>
      </c>
      <c r="C192" s="7" t="s">
        <v>456</v>
      </c>
    </row>
    <row r="193" spans="2:3" x14ac:dyDescent="0.3">
      <c r="B193" s="7" t="s">
        <v>16</v>
      </c>
      <c r="C193" s="7" t="s">
        <v>247</v>
      </c>
    </row>
    <row r="194" spans="2:3" x14ac:dyDescent="0.3">
      <c r="B194" s="7" t="s">
        <v>35</v>
      </c>
      <c r="C194" s="7" t="s">
        <v>248</v>
      </c>
    </row>
    <row r="195" spans="2:3" ht="25" x14ac:dyDescent="0.3">
      <c r="B195" s="7" t="s">
        <v>18</v>
      </c>
      <c r="C195" s="7" t="s">
        <v>249</v>
      </c>
    </row>
    <row r="196" spans="2:3" x14ac:dyDescent="0.3">
      <c r="B196" s="7" t="s">
        <v>19</v>
      </c>
      <c r="C196" s="7" t="s">
        <v>250</v>
      </c>
    </row>
    <row r="197" spans="2:3" x14ac:dyDescent="0.3">
      <c r="B197" s="7" t="s">
        <v>20</v>
      </c>
      <c r="C197" s="7" t="s">
        <v>330</v>
      </c>
    </row>
    <row r="198" spans="2:3" ht="25" x14ac:dyDescent="0.3">
      <c r="B198" s="89" t="s">
        <v>180</v>
      </c>
      <c r="C198" s="89" t="s">
        <v>331</v>
      </c>
    </row>
    <row r="199" spans="2:3" ht="25" x14ac:dyDescent="0.3">
      <c r="B199" s="89" t="s">
        <v>195</v>
      </c>
      <c r="C199" s="89" t="s">
        <v>260</v>
      </c>
    </row>
    <row r="200" spans="2:3" x14ac:dyDescent="0.3">
      <c r="B200" s="7" t="s">
        <v>21</v>
      </c>
      <c r="C200" s="7" t="s">
        <v>253</v>
      </c>
    </row>
    <row r="201" spans="2:3" ht="25" x14ac:dyDescent="0.3">
      <c r="B201" s="7" t="s">
        <v>90</v>
      </c>
      <c r="C201" s="7" t="s">
        <v>332</v>
      </c>
    </row>
    <row r="202" spans="2:3" x14ac:dyDescent="0.3">
      <c r="B202" s="7" t="s">
        <v>128</v>
      </c>
      <c r="C202" s="7" t="s">
        <v>333</v>
      </c>
    </row>
    <row r="203" spans="2:3" ht="25" x14ac:dyDescent="0.3">
      <c r="B203" s="7" t="s">
        <v>130</v>
      </c>
      <c r="C203" s="7" t="s">
        <v>255</v>
      </c>
    </row>
    <row r="204" spans="2:3" x14ac:dyDescent="0.3">
      <c r="B204" s="189" t="s">
        <v>547</v>
      </c>
      <c r="C204" s="189" t="s">
        <v>548</v>
      </c>
    </row>
    <row r="205" spans="2:3" ht="25" x14ac:dyDescent="0.3">
      <c r="B205" s="7" t="s">
        <v>91</v>
      </c>
      <c r="C205" s="7" t="s">
        <v>334</v>
      </c>
    </row>
    <row r="206" spans="2:3" x14ac:dyDescent="0.3">
      <c r="B206" s="89" t="s">
        <v>181</v>
      </c>
      <c r="C206" s="89" t="s">
        <v>335</v>
      </c>
    </row>
    <row r="207" spans="2:3" x14ac:dyDescent="0.3">
      <c r="B207" s="7" t="s">
        <v>152</v>
      </c>
      <c r="C207" s="7" t="s">
        <v>336</v>
      </c>
    </row>
    <row r="208" spans="2:3" ht="25" x14ac:dyDescent="0.3">
      <c r="B208" s="7" t="s">
        <v>124</v>
      </c>
      <c r="C208" s="7" t="s">
        <v>337</v>
      </c>
    </row>
    <row r="209" spans="2:3" x14ac:dyDescent="0.3">
      <c r="B209" s="7" t="s">
        <v>92</v>
      </c>
      <c r="C209" s="7" t="s">
        <v>338</v>
      </c>
    </row>
    <row r="210" spans="2:3" x14ac:dyDescent="0.3">
      <c r="B210" s="7" t="s">
        <v>145</v>
      </c>
      <c r="C210" s="7" t="s">
        <v>376</v>
      </c>
    </row>
    <row r="211" spans="2:3" x14ac:dyDescent="0.3">
      <c r="B211" s="7" t="s">
        <v>182</v>
      </c>
      <c r="C211" s="7" t="s">
        <v>375</v>
      </c>
    </row>
    <row r="212" spans="2:3" x14ac:dyDescent="0.3">
      <c r="B212" s="7" t="s">
        <v>129</v>
      </c>
      <c r="C212" s="7" t="s">
        <v>376</v>
      </c>
    </row>
    <row r="213" spans="2:3" x14ac:dyDescent="0.3">
      <c r="B213" s="7" t="s">
        <v>93</v>
      </c>
      <c r="C213" s="7" t="s">
        <v>339</v>
      </c>
    </row>
    <row r="214" spans="2:3" x14ac:dyDescent="0.3">
      <c r="B214" s="7" t="s">
        <v>125</v>
      </c>
      <c r="C214" s="7" t="s">
        <v>340</v>
      </c>
    </row>
    <row r="215" spans="2:3" x14ac:dyDescent="0.3">
      <c r="B215" s="7" t="s">
        <v>432</v>
      </c>
      <c r="C215" s="7" t="s">
        <v>341</v>
      </c>
    </row>
    <row r="216" spans="2:3" x14ac:dyDescent="0.3">
      <c r="B216" s="7" t="s">
        <v>433</v>
      </c>
      <c r="C216" s="7" t="s">
        <v>342</v>
      </c>
    </row>
    <row r="217" spans="2:3" x14ac:dyDescent="0.3">
      <c r="B217" s="7" t="s">
        <v>434</v>
      </c>
      <c r="C217" s="7" t="s">
        <v>343</v>
      </c>
    </row>
    <row r="218" spans="2:3" x14ac:dyDescent="0.3">
      <c r="B218" s="7" t="s">
        <v>435</v>
      </c>
      <c r="C218" s="7" t="s">
        <v>344</v>
      </c>
    </row>
    <row r="219" spans="2:3" x14ac:dyDescent="0.3">
      <c r="B219" s="7" t="s">
        <v>436</v>
      </c>
      <c r="C219" s="7" t="s">
        <v>345</v>
      </c>
    </row>
    <row r="220" spans="2:3" ht="25" x14ac:dyDescent="0.3">
      <c r="B220" s="89" t="s">
        <v>183</v>
      </c>
      <c r="C220" s="89" t="s">
        <v>346</v>
      </c>
    </row>
    <row r="221" spans="2:3" ht="26" x14ac:dyDescent="0.3">
      <c r="B221" s="30" t="s">
        <v>94</v>
      </c>
      <c r="C221" s="30" t="s">
        <v>347</v>
      </c>
    </row>
    <row r="222" spans="2:3" x14ac:dyDescent="0.3">
      <c r="B222" s="7" t="s">
        <v>126</v>
      </c>
      <c r="C222" s="89" t="s">
        <v>377</v>
      </c>
    </row>
    <row r="223" spans="2:3" x14ac:dyDescent="0.3">
      <c r="B223" s="7" t="s">
        <v>132</v>
      </c>
      <c r="C223" s="89" t="s">
        <v>378</v>
      </c>
    </row>
    <row r="224" spans="2:3" x14ac:dyDescent="0.3">
      <c r="B224" s="7" t="s">
        <v>95</v>
      </c>
      <c r="C224" s="7" t="s">
        <v>348</v>
      </c>
    </row>
    <row r="225" spans="2:8" x14ac:dyDescent="0.3">
      <c r="B225" s="7" t="s">
        <v>96</v>
      </c>
      <c r="C225" s="7" t="s">
        <v>349</v>
      </c>
    </row>
    <row r="226" spans="2:8" x14ac:dyDescent="0.3">
      <c r="B226" s="7" t="s">
        <v>97</v>
      </c>
      <c r="C226" s="7" t="s">
        <v>350</v>
      </c>
    </row>
    <row r="227" spans="2:8" ht="26.5" thickBot="1" x14ac:dyDescent="0.35">
      <c r="B227" s="33" t="s">
        <v>98</v>
      </c>
      <c r="C227" s="33" t="s">
        <v>351</v>
      </c>
    </row>
    <row r="228" spans="2:8" ht="13" x14ac:dyDescent="0.3">
      <c r="B228" s="25" t="s">
        <v>99</v>
      </c>
      <c r="C228" s="25" t="s">
        <v>352</v>
      </c>
    </row>
    <row r="229" spans="2:8" ht="25" x14ac:dyDescent="0.3">
      <c r="B229" s="7" t="s">
        <v>565</v>
      </c>
      <c r="C229" s="7" t="s">
        <v>569</v>
      </c>
    </row>
    <row r="230" spans="2:8" ht="25" x14ac:dyDescent="0.3">
      <c r="B230" s="7" t="s">
        <v>566</v>
      </c>
      <c r="C230" s="7" t="s">
        <v>570</v>
      </c>
    </row>
    <row r="231" spans="2:8" ht="25" x14ac:dyDescent="0.3">
      <c r="B231" s="7" t="s">
        <v>567</v>
      </c>
      <c r="C231" s="7" t="s">
        <v>571</v>
      </c>
    </row>
    <row r="232" spans="2:8" ht="25" x14ac:dyDescent="0.3">
      <c r="B232" s="7" t="s">
        <v>568</v>
      </c>
      <c r="C232" s="7" t="s">
        <v>572</v>
      </c>
      <c r="H232" s="194"/>
    </row>
    <row r="233" spans="2:8" ht="25" x14ac:dyDescent="0.3">
      <c r="B233" s="7" t="s">
        <v>100</v>
      </c>
      <c r="C233" s="7" t="s">
        <v>353</v>
      </c>
      <c r="H233" s="194"/>
    </row>
    <row r="234" spans="2:8" x14ac:dyDescent="0.3">
      <c r="B234" s="7" t="s">
        <v>101</v>
      </c>
      <c r="C234" s="7" t="s">
        <v>290</v>
      </c>
    </row>
    <row r="235" spans="2:8" x14ac:dyDescent="0.3">
      <c r="B235" s="7" t="s">
        <v>102</v>
      </c>
      <c r="C235" s="7" t="s">
        <v>354</v>
      </c>
    </row>
    <row r="236" spans="2:8" ht="25" x14ac:dyDescent="0.3">
      <c r="B236" s="7" t="s">
        <v>103</v>
      </c>
      <c r="C236" s="7" t="s">
        <v>355</v>
      </c>
    </row>
    <row r="237" spans="2:8" ht="25" x14ac:dyDescent="0.3">
      <c r="B237" s="7" t="s">
        <v>133</v>
      </c>
      <c r="C237" s="7" t="s">
        <v>455</v>
      </c>
    </row>
    <row r="238" spans="2:8" ht="25" x14ac:dyDescent="0.3">
      <c r="B238" s="7" t="s">
        <v>134</v>
      </c>
      <c r="C238" s="7" t="s">
        <v>356</v>
      </c>
    </row>
    <row r="239" spans="2:8" x14ac:dyDescent="0.3">
      <c r="B239" s="89" t="s">
        <v>127</v>
      </c>
      <c r="C239" s="7" t="s">
        <v>374</v>
      </c>
    </row>
    <row r="240" spans="2:8" x14ac:dyDescent="0.3">
      <c r="B240" s="89" t="s">
        <v>493</v>
      </c>
      <c r="C240" s="7" t="s">
        <v>492</v>
      </c>
    </row>
    <row r="241" spans="2:3" ht="37.5" x14ac:dyDescent="0.3">
      <c r="B241" s="7" t="s">
        <v>104</v>
      </c>
      <c r="C241" s="7" t="s">
        <v>357</v>
      </c>
    </row>
    <row r="242" spans="2:3" ht="26.5" thickBot="1" x14ac:dyDescent="0.35">
      <c r="B242" s="33" t="s">
        <v>105</v>
      </c>
      <c r="C242" s="33" t="s">
        <v>358</v>
      </c>
    </row>
    <row r="243" spans="2:3" ht="13" x14ac:dyDescent="0.3">
      <c r="B243" s="25" t="s">
        <v>106</v>
      </c>
      <c r="C243" s="25" t="s">
        <v>359</v>
      </c>
    </row>
    <row r="244" spans="2:3" x14ac:dyDescent="0.3">
      <c r="B244" s="7" t="s">
        <v>573</v>
      </c>
      <c r="C244" s="7" t="s">
        <v>360</v>
      </c>
    </row>
    <row r="245" spans="2:3" x14ac:dyDescent="0.3">
      <c r="B245" s="7" t="s">
        <v>184</v>
      </c>
      <c r="C245" s="7" t="s">
        <v>354</v>
      </c>
    </row>
    <row r="246" spans="2:3" x14ac:dyDescent="0.3">
      <c r="B246" s="7" t="s">
        <v>107</v>
      </c>
      <c r="C246" s="7" t="s">
        <v>361</v>
      </c>
    </row>
    <row r="247" spans="2:3" x14ac:dyDescent="0.3">
      <c r="B247" s="7" t="s">
        <v>142</v>
      </c>
      <c r="C247" s="7" t="s">
        <v>362</v>
      </c>
    </row>
    <row r="248" spans="2:3" x14ac:dyDescent="0.3">
      <c r="B248" s="7" t="s">
        <v>135</v>
      </c>
      <c r="C248" s="7" t="s">
        <v>363</v>
      </c>
    </row>
    <row r="249" spans="2:3" ht="25" x14ac:dyDescent="0.3">
      <c r="B249" s="7" t="s">
        <v>143</v>
      </c>
      <c r="C249" s="7" t="s">
        <v>364</v>
      </c>
    </row>
    <row r="250" spans="2:3" ht="25" x14ac:dyDescent="0.3">
      <c r="B250" s="7" t="s">
        <v>108</v>
      </c>
      <c r="C250" s="7" t="s">
        <v>365</v>
      </c>
    </row>
    <row r="251" spans="2:3" ht="25" x14ac:dyDescent="0.3">
      <c r="B251" s="7" t="s">
        <v>109</v>
      </c>
      <c r="C251" s="7" t="s">
        <v>366</v>
      </c>
    </row>
    <row r="252" spans="2:3" x14ac:dyDescent="0.3">
      <c r="B252" s="7" t="s">
        <v>136</v>
      </c>
      <c r="C252" s="89" t="s">
        <v>373</v>
      </c>
    </row>
    <row r="253" spans="2:3" ht="26.5" thickBot="1" x14ac:dyDescent="0.35">
      <c r="B253" s="33" t="s">
        <v>110</v>
      </c>
      <c r="C253" s="33" t="s">
        <v>367</v>
      </c>
    </row>
    <row r="254" spans="2:3" ht="26" x14ac:dyDescent="0.3">
      <c r="B254" s="35" t="s">
        <v>208</v>
      </c>
      <c r="C254" s="35" t="s">
        <v>369</v>
      </c>
    </row>
    <row r="255" spans="2:3" ht="25" x14ac:dyDescent="0.3">
      <c r="B255" s="7" t="s">
        <v>111</v>
      </c>
      <c r="C255" s="7" t="s">
        <v>368</v>
      </c>
    </row>
    <row r="256" spans="2:3" ht="25" x14ac:dyDescent="0.3">
      <c r="B256" s="7" t="s">
        <v>408</v>
      </c>
      <c r="C256" s="7" t="s">
        <v>370</v>
      </c>
    </row>
    <row r="257" spans="2:4" ht="25" x14ac:dyDescent="0.3">
      <c r="B257" s="7" t="s">
        <v>506</v>
      </c>
      <c r="C257" s="7" t="s">
        <v>505</v>
      </c>
    </row>
    <row r="258" spans="2:4" x14ac:dyDescent="0.3">
      <c r="B258" s="89" t="s">
        <v>112</v>
      </c>
      <c r="C258" s="89" t="s">
        <v>371</v>
      </c>
    </row>
    <row r="259" spans="2:4" ht="13.5" thickBot="1" x14ac:dyDescent="0.35">
      <c r="B259" s="78" t="s">
        <v>113</v>
      </c>
      <c r="C259" s="78" t="s">
        <v>372</v>
      </c>
    </row>
    <row r="260" spans="2:4" ht="87.5" x14ac:dyDescent="0.3">
      <c r="B260" s="6" t="s">
        <v>601</v>
      </c>
      <c r="C260" s="6" t="s">
        <v>452</v>
      </c>
      <c r="D260" s="116"/>
    </row>
    <row r="261" spans="2:4" ht="37.5" x14ac:dyDescent="0.3">
      <c r="B261" s="6" t="s">
        <v>454</v>
      </c>
      <c r="C261" s="117" t="s">
        <v>453</v>
      </c>
      <c r="D261" s="116"/>
    </row>
    <row r="263" spans="2:4" ht="13" x14ac:dyDescent="0.3">
      <c r="B263" s="59" t="s">
        <v>443</v>
      </c>
      <c r="C263" s="59" t="s">
        <v>380</v>
      </c>
    </row>
    <row r="264" spans="2:4" ht="13" x14ac:dyDescent="0.3">
      <c r="B264" s="92" t="s">
        <v>165</v>
      </c>
      <c r="C264" s="96" t="s">
        <v>379</v>
      </c>
    </row>
    <row r="265" spans="2:4" x14ac:dyDescent="0.3">
      <c r="B265" s="124" t="s">
        <v>508</v>
      </c>
      <c r="C265" s="124" t="s">
        <v>507</v>
      </c>
    </row>
    <row r="266" spans="2:4" x14ac:dyDescent="0.3">
      <c r="B266" s="87" t="s">
        <v>207</v>
      </c>
      <c r="C266" s="87" t="s">
        <v>216</v>
      </c>
    </row>
    <row r="267" spans="2:4" ht="13" x14ac:dyDescent="0.3">
      <c r="B267" s="124" t="s">
        <v>508</v>
      </c>
      <c r="C267" s="130" t="s">
        <v>507</v>
      </c>
    </row>
    <row r="268" spans="2:4" x14ac:dyDescent="0.3">
      <c r="B268" s="87" t="s">
        <v>154</v>
      </c>
      <c r="C268" s="87" t="s">
        <v>217</v>
      </c>
    </row>
    <row r="269" spans="2:4" ht="13.5" thickBot="1" x14ac:dyDescent="0.35">
      <c r="B269" s="93" t="s">
        <v>160</v>
      </c>
      <c r="C269" s="101" t="s">
        <v>486</v>
      </c>
    </row>
    <row r="270" spans="2:4" ht="13.5" thickTop="1" x14ac:dyDescent="0.3">
      <c r="B270" s="94"/>
      <c r="C270" s="119"/>
    </row>
    <row r="271" spans="2:4" ht="13" x14ac:dyDescent="0.3">
      <c r="B271" s="92" t="s">
        <v>165</v>
      </c>
      <c r="C271" s="96" t="s">
        <v>379</v>
      </c>
    </row>
    <row r="272" spans="2:4" x14ac:dyDescent="0.3">
      <c r="B272" s="87" t="s">
        <v>465</v>
      </c>
      <c r="C272" s="87" t="s">
        <v>476</v>
      </c>
    </row>
    <row r="273" spans="2:3" ht="13" x14ac:dyDescent="0.3">
      <c r="B273" s="86" t="s">
        <v>466</v>
      </c>
      <c r="C273" s="86" t="s">
        <v>477</v>
      </c>
    </row>
    <row r="274" spans="2:3" x14ac:dyDescent="0.3">
      <c r="B274" s="150" t="s">
        <v>500</v>
      </c>
      <c r="C274" s="124" t="s">
        <v>511</v>
      </c>
    </row>
    <row r="275" spans="2:3" x14ac:dyDescent="0.3">
      <c r="B275" s="124" t="s">
        <v>207</v>
      </c>
      <c r="C275" s="124" t="s">
        <v>216</v>
      </c>
    </row>
    <row r="276" spans="2:3" x14ac:dyDescent="0.3">
      <c r="B276" s="124" t="s">
        <v>154</v>
      </c>
      <c r="C276" s="124" t="s">
        <v>217</v>
      </c>
    </row>
    <row r="277" spans="2:3" ht="13" x14ac:dyDescent="0.3">
      <c r="B277" s="102" t="s">
        <v>467</v>
      </c>
      <c r="C277" s="102" t="s">
        <v>478</v>
      </c>
    </row>
    <row r="278" spans="2:3" x14ac:dyDescent="0.3">
      <c r="B278" s="87"/>
      <c r="C278" s="87"/>
    </row>
    <row r="279" spans="2:3" x14ac:dyDescent="0.3">
      <c r="B279" s="87" t="s">
        <v>468</v>
      </c>
      <c r="C279" s="87" t="s">
        <v>479</v>
      </c>
    </row>
    <row r="280" spans="2:3" ht="13" x14ac:dyDescent="0.3">
      <c r="B280" s="86" t="s">
        <v>466</v>
      </c>
      <c r="C280" s="86" t="s">
        <v>477</v>
      </c>
    </row>
    <row r="281" spans="2:3" x14ac:dyDescent="0.3">
      <c r="B281" s="124" t="s">
        <v>508</v>
      </c>
      <c r="C281" s="124" t="s">
        <v>507</v>
      </c>
    </row>
    <row r="282" spans="2:3" x14ac:dyDescent="0.3">
      <c r="B282" s="124" t="s">
        <v>154</v>
      </c>
      <c r="C282" s="124" t="s">
        <v>217</v>
      </c>
    </row>
    <row r="283" spans="2:3" ht="13" x14ac:dyDescent="0.3">
      <c r="B283" s="102" t="s">
        <v>472</v>
      </c>
      <c r="C283" s="102" t="s">
        <v>480</v>
      </c>
    </row>
    <row r="284" spans="2:3" x14ac:dyDescent="0.3">
      <c r="B284" s="87"/>
      <c r="C284" s="87"/>
    </row>
    <row r="285" spans="2:3" x14ac:dyDescent="0.3">
      <c r="B285" s="87" t="s">
        <v>469</v>
      </c>
      <c r="C285" s="87" t="s">
        <v>481</v>
      </c>
    </row>
    <row r="286" spans="2:3" ht="13" x14ac:dyDescent="0.3">
      <c r="B286" s="86" t="s">
        <v>466</v>
      </c>
      <c r="C286" s="86" t="s">
        <v>477</v>
      </c>
    </row>
    <row r="287" spans="2:3" x14ac:dyDescent="0.3">
      <c r="B287" s="150" t="s">
        <v>500</v>
      </c>
      <c r="C287" s="124" t="s">
        <v>511</v>
      </c>
    </row>
    <row r="288" spans="2:3" x14ac:dyDescent="0.3">
      <c r="B288" s="124" t="s">
        <v>154</v>
      </c>
      <c r="C288" s="124" t="s">
        <v>217</v>
      </c>
    </row>
    <row r="289" spans="2:3" ht="13" x14ac:dyDescent="0.3">
      <c r="B289" s="102" t="s">
        <v>473</v>
      </c>
      <c r="C289" s="102" t="s">
        <v>482</v>
      </c>
    </row>
    <row r="290" spans="2:3" x14ac:dyDescent="0.3">
      <c r="B290" s="87"/>
      <c r="C290" s="87"/>
    </row>
    <row r="291" spans="2:3" x14ac:dyDescent="0.3">
      <c r="B291" s="87" t="s">
        <v>470</v>
      </c>
      <c r="C291" s="87" t="s">
        <v>483</v>
      </c>
    </row>
    <row r="292" spans="2:3" ht="13" x14ac:dyDescent="0.3">
      <c r="B292" s="86" t="s">
        <v>466</v>
      </c>
      <c r="C292" s="86" t="s">
        <v>477</v>
      </c>
    </row>
    <row r="293" spans="2:3" x14ac:dyDescent="0.3">
      <c r="B293" s="150" t="s">
        <v>500</v>
      </c>
      <c r="C293" s="124" t="s">
        <v>511</v>
      </c>
    </row>
    <row r="294" spans="2:3" x14ac:dyDescent="0.3">
      <c r="B294" s="124" t="s">
        <v>154</v>
      </c>
      <c r="C294" s="124" t="s">
        <v>217</v>
      </c>
    </row>
    <row r="295" spans="2:3" ht="13" x14ac:dyDescent="0.3">
      <c r="B295" s="102" t="s">
        <v>474</v>
      </c>
      <c r="C295" s="102" t="s">
        <v>484</v>
      </c>
    </row>
    <row r="296" spans="2:3" x14ac:dyDescent="0.3">
      <c r="B296" s="87"/>
      <c r="C296" s="87"/>
    </row>
    <row r="297" spans="2:3" x14ac:dyDescent="0.3">
      <c r="B297" s="87" t="s">
        <v>471</v>
      </c>
      <c r="C297" s="87" t="s">
        <v>236</v>
      </c>
    </row>
    <row r="298" spans="2:3" ht="13" x14ac:dyDescent="0.3">
      <c r="B298" s="86" t="s">
        <v>466</v>
      </c>
      <c r="C298" s="86" t="s">
        <v>477</v>
      </c>
    </row>
    <row r="299" spans="2:3" x14ac:dyDescent="0.3">
      <c r="B299" s="150" t="s">
        <v>500</v>
      </c>
      <c r="C299" s="124" t="s">
        <v>511</v>
      </c>
    </row>
    <row r="300" spans="2:3" x14ac:dyDescent="0.3">
      <c r="B300" s="124" t="s">
        <v>154</v>
      </c>
      <c r="C300" s="124" t="s">
        <v>217</v>
      </c>
    </row>
    <row r="301" spans="2:3" ht="13" x14ac:dyDescent="0.3">
      <c r="B301" s="102" t="s">
        <v>475</v>
      </c>
      <c r="C301" s="102" t="s">
        <v>485</v>
      </c>
    </row>
    <row r="302" spans="2:3" ht="13.5" thickBot="1" x14ac:dyDescent="0.35">
      <c r="B302" s="93" t="str">
        <f>B269</f>
        <v>Group Adjusted revenue</v>
      </c>
      <c r="C302" s="101" t="str">
        <f>C269</f>
        <v>Скорректированная выручка Группы</v>
      </c>
    </row>
    <row r="303" spans="2:3" ht="13.5" thickTop="1" x14ac:dyDescent="0.3">
      <c r="B303" s="95"/>
      <c r="C303" s="120"/>
    </row>
    <row r="304" spans="2:3" ht="13.5" thickBot="1" x14ac:dyDescent="0.35">
      <c r="B304" s="93" t="s">
        <v>574</v>
      </c>
      <c r="C304" s="93" t="s">
        <v>584</v>
      </c>
    </row>
    <row r="305" spans="2:3" ht="13" thickTop="1" x14ac:dyDescent="0.3">
      <c r="B305" s="97" t="s">
        <v>156</v>
      </c>
      <c r="C305" s="97" t="s">
        <v>219</v>
      </c>
    </row>
    <row r="306" spans="2:3" x14ac:dyDescent="0.3">
      <c r="B306" s="97" t="s">
        <v>16</v>
      </c>
      <c r="C306" s="97" t="s">
        <v>247</v>
      </c>
    </row>
    <row r="307" spans="2:3" x14ac:dyDescent="0.3">
      <c r="B307" s="97" t="s">
        <v>35</v>
      </c>
      <c r="C307" s="97" t="s">
        <v>248</v>
      </c>
    </row>
    <row r="308" spans="2:3" ht="25" x14ac:dyDescent="0.3">
      <c r="B308" s="97" t="s">
        <v>18</v>
      </c>
      <c r="C308" s="97" t="s">
        <v>249</v>
      </c>
    </row>
    <row r="309" spans="2:3" x14ac:dyDescent="0.3">
      <c r="B309" s="97" t="s">
        <v>19</v>
      </c>
      <c r="C309" s="97" t="s">
        <v>250</v>
      </c>
    </row>
    <row r="310" spans="2:3" x14ac:dyDescent="0.3">
      <c r="B310" s="97" t="s">
        <v>20</v>
      </c>
      <c r="C310" s="97" t="s">
        <v>251</v>
      </c>
    </row>
    <row r="311" spans="2:3" x14ac:dyDescent="0.3">
      <c r="B311" s="97" t="s">
        <v>131</v>
      </c>
      <c r="C311" s="97" t="s">
        <v>585</v>
      </c>
    </row>
    <row r="312" spans="2:3" x14ac:dyDescent="0.3">
      <c r="B312" s="97" t="s">
        <v>21</v>
      </c>
      <c r="C312" s="97" t="s">
        <v>253</v>
      </c>
    </row>
    <row r="313" spans="2:3" ht="25" x14ac:dyDescent="0.3">
      <c r="B313" s="97" t="s">
        <v>575</v>
      </c>
      <c r="C313" s="97" t="s">
        <v>254</v>
      </c>
    </row>
    <row r="314" spans="2:3" x14ac:dyDescent="0.3">
      <c r="B314" s="97" t="s">
        <v>128</v>
      </c>
      <c r="C314" s="97" t="s">
        <v>586</v>
      </c>
    </row>
    <row r="315" spans="2:3" ht="25" x14ac:dyDescent="0.3">
      <c r="B315" s="97" t="s">
        <v>576</v>
      </c>
      <c r="C315" s="97" t="s">
        <v>255</v>
      </c>
    </row>
    <row r="316" spans="2:3" x14ac:dyDescent="0.3">
      <c r="B316" s="97" t="s">
        <v>577</v>
      </c>
      <c r="C316" s="97" t="s">
        <v>548</v>
      </c>
    </row>
    <row r="317" spans="2:3" ht="25" x14ac:dyDescent="0.3">
      <c r="B317" s="97" t="s">
        <v>578</v>
      </c>
      <c r="C317" s="97" t="s">
        <v>587</v>
      </c>
    </row>
    <row r="318" spans="2:3" x14ac:dyDescent="0.3">
      <c r="B318" s="97" t="s">
        <v>123</v>
      </c>
      <c r="C318" s="97" t="s">
        <v>259</v>
      </c>
    </row>
    <row r="319" spans="2:3" ht="25" x14ac:dyDescent="0.3">
      <c r="B319" s="97" t="s">
        <v>579</v>
      </c>
      <c r="C319" s="97" t="s">
        <v>260</v>
      </c>
    </row>
    <row r="320" spans="2:3" x14ac:dyDescent="0.3">
      <c r="B320" s="97" t="s">
        <v>150</v>
      </c>
      <c r="C320" s="97" t="s">
        <v>438</v>
      </c>
    </row>
    <row r="321" spans="2:3" x14ac:dyDescent="0.3">
      <c r="B321" s="97" t="s">
        <v>580</v>
      </c>
      <c r="C321" s="97" t="s">
        <v>588</v>
      </c>
    </row>
    <row r="322" spans="2:3" x14ac:dyDescent="0.3">
      <c r="B322" s="97" t="s">
        <v>581</v>
      </c>
      <c r="C322" s="97" t="s">
        <v>589</v>
      </c>
    </row>
    <row r="323" spans="2:3" x14ac:dyDescent="0.3">
      <c r="B323" s="97" t="s">
        <v>582</v>
      </c>
      <c r="C323" s="97" t="s">
        <v>590</v>
      </c>
    </row>
    <row r="324" spans="2:3" ht="13.5" thickBot="1" x14ac:dyDescent="0.35">
      <c r="B324" s="93" t="s">
        <v>583</v>
      </c>
      <c r="C324" s="93" t="s">
        <v>591</v>
      </c>
    </row>
    <row r="325" spans="2:3" ht="13.5" thickTop="1" x14ac:dyDescent="0.3">
      <c r="B325" s="94"/>
      <c r="C325" s="119"/>
    </row>
    <row r="326" spans="2:3" ht="13" x14ac:dyDescent="0.3">
      <c r="B326" s="95"/>
      <c r="C326" s="120"/>
    </row>
    <row r="327" spans="2:3" ht="26" x14ac:dyDescent="0.3">
      <c r="B327" s="92" t="s">
        <v>186</v>
      </c>
      <c r="C327" s="96" t="s">
        <v>383</v>
      </c>
    </row>
    <row r="328" spans="2:3" ht="26" x14ac:dyDescent="0.3">
      <c r="B328" s="94" t="s">
        <v>496</v>
      </c>
      <c r="C328" s="119" t="s">
        <v>497</v>
      </c>
    </row>
    <row r="329" spans="2:3" x14ac:dyDescent="0.3">
      <c r="B329" s="98" t="s">
        <v>154</v>
      </c>
      <c r="C329" s="98" t="s">
        <v>217</v>
      </c>
    </row>
    <row r="330" spans="2:3" x14ac:dyDescent="0.3">
      <c r="B330" s="87" t="s">
        <v>156</v>
      </c>
      <c r="C330" s="87" t="s">
        <v>219</v>
      </c>
    </row>
    <row r="331" spans="2:3" x14ac:dyDescent="0.3">
      <c r="B331" s="87" t="s">
        <v>159</v>
      </c>
      <c r="C331" s="87" t="s">
        <v>220</v>
      </c>
    </row>
    <row r="332" spans="2:3" x14ac:dyDescent="0.3">
      <c r="B332" s="87" t="s">
        <v>131</v>
      </c>
      <c r="C332" s="97" t="s">
        <v>252</v>
      </c>
    </row>
    <row r="333" spans="2:3" x14ac:dyDescent="0.3">
      <c r="B333" s="87" t="s">
        <v>21</v>
      </c>
      <c r="C333" s="97" t="s">
        <v>381</v>
      </c>
    </row>
    <row r="334" spans="2:3" x14ac:dyDescent="0.3">
      <c r="B334" s="87" t="s">
        <v>167</v>
      </c>
      <c r="C334" s="87" t="s">
        <v>248</v>
      </c>
    </row>
    <row r="335" spans="2:3" x14ac:dyDescent="0.3">
      <c r="B335" s="87" t="s">
        <v>128</v>
      </c>
      <c r="C335" s="87" t="s">
        <v>333</v>
      </c>
    </row>
    <row r="336" spans="2:3" x14ac:dyDescent="0.3">
      <c r="B336" s="87" t="s">
        <v>170</v>
      </c>
      <c r="C336" s="87" t="s">
        <v>256</v>
      </c>
    </row>
    <row r="337" spans="2:3" ht="25" x14ac:dyDescent="0.3">
      <c r="B337" s="87" t="s">
        <v>168</v>
      </c>
      <c r="C337" s="87" t="s">
        <v>389</v>
      </c>
    </row>
    <row r="338" spans="2:3" x14ac:dyDescent="0.3">
      <c r="B338" s="87" t="s">
        <v>169</v>
      </c>
      <c r="C338" s="87" t="s">
        <v>390</v>
      </c>
    </row>
    <row r="339" spans="2:3" ht="25" x14ac:dyDescent="0.3">
      <c r="B339" s="87" t="s">
        <v>22</v>
      </c>
      <c r="C339" s="87" t="s">
        <v>391</v>
      </c>
    </row>
    <row r="340" spans="2:3" x14ac:dyDescent="0.3">
      <c r="B340" s="87" t="s">
        <v>123</v>
      </c>
      <c r="C340" s="87" t="s">
        <v>259</v>
      </c>
    </row>
    <row r="341" spans="2:3" ht="25" x14ac:dyDescent="0.3">
      <c r="B341" s="87" t="s">
        <v>206</v>
      </c>
      <c r="C341" s="87" t="s">
        <v>260</v>
      </c>
    </row>
    <row r="342" spans="2:3" x14ac:dyDescent="0.3">
      <c r="B342" s="87" t="s">
        <v>171</v>
      </c>
      <c r="C342" s="97" t="s">
        <v>382</v>
      </c>
    </row>
    <row r="343" spans="2:3" ht="25" x14ac:dyDescent="0.3">
      <c r="B343" s="87" t="s">
        <v>172</v>
      </c>
      <c r="C343" s="87" t="s">
        <v>386</v>
      </c>
    </row>
    <row r="344" spans="2:3" ht="25" x14ac:dyDescent="0.3">
      <c r="B344" s="87" t="s">
        <v>173</v>
      </c>
      <c r="C344" s="87" t="s">
        <v>392</v>
      </c>
    </row>
    <row r="345" spans="2:3" ht="25" x14ac:dyDescent="0.3">
      <c r="B345" s="99" t="s">
        <v>174</v>
      </c>
      <c r="C345" s="87" t="s">
        <v>384</v>
      </c>
    </row>
    <row r="346" spans="2:3" x14ac:dyDescent="0.3">
      <c r="B346" s="87" t="s">
        <v>157</v>
      </c>
      <c r="C346" s="87" t="s">
        <v>221</v>
      </c>
    </row>
    <row r="347" spans="2:3" x14ac:dyDescent="0.3">
      <c r="B347" s="87" t="s">
        <v>175</v>
      </c>
      <c r="C347" s="87" t="s">
        <v>385</v>
      </c>
    </row>
    <row r="348" spans="2:3" x14ac:dyDescent="0.3">
      <c r="B348" s="97" t="s">
        <v>495</v>
      </c>
      <c r="C348" s="87" t="s">
        <v>494</v>
      </c>
    </row>
    <row r="349" spans="2:3" ht="13.5" thickBot="1" x14ac:dyDescent="0.35">
      <c r="B349" s="93" t="s">
        <v>187</v>
      </c>
      <c r="C349" s="101" t="s">
        <v>222</v>
      </c>
    </row>
    <row r="350" spans="2:3" ht="13.5" thickTop="1" x14ac:dyDescent="0.3">
      <c r="B350" s="95"/>
      <c r="C350" s="120"/>
    </row>
    <row r="351" spans="2:3" x14ac:dyDescent="0.3">
      <c r="B351" s="43"/>
      <c r="C351" s="121"/>
    </row>
    <row r="352" spans="2:3" ht="13" x14ac:dyDescent="0.3">
      <c r="B352" s="96" t="s">
        <v>188</v>
      </c>
      <c r="C352" s="96" t="s">
        <v>396</v>
      </c>
    </row>
    <row r="353" spans="2:3" x14ac:dyDescent="0.3">
      <c r="B353" s="87" t="s">
        <v>176</v>
      </c>
      <c r="C353" s="87" t="s">
        <v>397</v>
      </c>
    </row>
    <row r="354" spans="2:3" x14ac:dyDescent="0.3">
      <c r="B354" s="87" t="s">
        <v>178</v>
      </c>
      <c r="C354" s="87" t="s">
        <v>400</v>
      </c>
    </row>
    <row r="355" spans="2:3" x14ac:dyDescent="0.25">
      <c r="B355" s="128" t="s">
        <v>498</v>
      </c>
      <c r="C355" s="87" t="s">
        <v>499</v>
      </c>
    </row>
    <row r="356" spans="2:3" x14ac:dyDescent="0.3">
      <c r="B356" s="87" t="s">
        <v>179</v>
      </c>
      <c r="C356" s="87" t="s">
        <v>448</v>
      </c>
    </row>
    <row r="357" spans="2:3" ht="13.5" thickBot="1" x14ac:dyDescent="0.35">
      <c r="B357" s="93" t="s">
        <v>189</v>
      </c>
      <c r="C357" s="101" t="s">
        <v>450</v>
      </c>
    </row>
    <row r="358" spans="2:3" ht="13.5" thickTop="1" x14ac:dyDescent="0.3">
      <c r="B358" s="100"/>
      <c r="C358" s="122"/>
    </row>
    <row r="359" spans="2:3" ht="13" x14ac:dyDescent="0.3">
      <c r="B359" s="100"/>
      <c r="C359" s="122"/>
    </row>
    <row r="360" spans="2:3" ht="13" x14ac:dyDescent="0.3">
      <c r="B360" s="96" t="s">
        <v>458</v>
      </c>
      <c r="C360" s="96" t="s">
        <v>459</v>
      </c>
    </row>
    <row r="361" spans="2:3" x14ac:dyDescent="0.3">
      <c r="B361" s="87" t="s">
        <v>176</v>
      </c>
      <c r="C361" s="87" t="s">
        <v>397</v>
      </c>
    </row>
    <row r="362" spans="2:3" x14ac:dyDescent="0.3">
      <c r="B362" s="87" t="s">
        <v>177</v>
      </c>
      <c r="C362" s="87" t="s">
        <v>219</v>
      </c>
    </row>
    <row r="363" spans="2:3" x14ac:dyDescent="0.3">
      <c r="B363" s="87" t="s">
        <v>179</v>
      </c>
      <c r="C363" s="87" t="s">
        <v>448</v>
      </c>
    </row>
    <row r="364" spans="2:3" ht="26.5" thickBot="1" x14ac:dyDescent="0.35">
      <c r="B364" s="101" t="s">
        <v>457</v>
      </c>
      <c r="C364" s="101" t="s">
        <v>460</v>
      </c>
    </row>
    <row r="365" spans="2:3" ht="13.5" thickTop="1" x14ac:dyDescent="0.3">
      <c r="B365" s="95"/>
      <c r="C365" s="120"/>
    </row>
    <row r="366" spans="2:3" ht="13" x14ac:dyDescent="0.3">
      <c r="B366" s="95"/>
      <c r="C366" s="120"/>
    </row>
    <row r="367" spans="2:3" ht="13" x14ac:dyDescent="0.3">
      <c r="B367" s="96" t="s">
        <v>190</v>
      </c>
      <c r="C367" s="96" t="s">
        <v>398</v>
      </c>
    </row>
    <row r="368" spans="2:3" x14ac:dyDescent="0.3">
      <c r="B368" s="87" t="s">
        <v>176</v>
      </c>
      <c r="C368" s="87" t="s">
        <v>397</v>
      </c>
    </row>
    <row r="369" spans="2:3" x14ac:dyDescent="0.3">
      <c r="B369" s="87" t="s">
        <v>179</v>
      </c>
      <c r="C369" s="87" t="s">
        <v>448</v>
      </c>
    </row>
    <row r="370" spans="2:3" ht="13.5" thickBot="1" x14ac:dyDescent="0.35">
      <c r="B370" s="101" t="s">
        <v>191</v>
      </c>
      <c r="C370" s="101" t="s">
        <v>451</v>
      </c>
    </row>
    <row r="371" spans="2:3" ht="13.5" thickTop="1" x14ac:dyDescent="0.3">
      <c r="B371" s="95"/>
      <c r="C371" s="120"/>
    </row>
    <row r="372" spans="2:3" ht="13" x14ac:dyDescent="0.3">
      <c r="B372" s="96" t="s">
        <v>192</v>
      </c>
      <c r="C372" s="96" t="s">
        <v>399</v>
      </c>
    </row>
    <row r="373" spans="2:3" x14ac:dyDescent="0.3">
      <c r="B373" s="87" t="s">
        <v>176</v>
      </c>
      <c r="C373" s="87" t="s">
        <v>397</v>
      </c>
    </row>
    <row r="374" spans="2:3" x14ac:dyDescent="0.3">
      <c r="B374" s="87" t="s">
        <v>179</v>
      </c>
      <c r="C374" s="87" t="s">
        <v>448</v>
      </c>
    </row>
    <row r="375" spans="2:3" ht="13.5" thickBot="1" x14ac:dyDescent="0.35">
      <c r="B375" s="101" t="s">
        <v>193</v>
      </c>
      <c r="C375" s="101" t="s">
        <v>449</v>
      </c>
    </row>
    <row r="376" spans="2:3" ht="13" thickTop="1" x14ac:dyDescent="0.3"/>
    <row r="377" spans="2:3" ht="13" x14ac:dyDescent="0.3">
      <c r="B377" s="59" t="s">
        <v>443</v>
      </c>
      <c r="C377" s="59" t="s">
        <v>380</v>
      </c>
    </row>
    <row r="378" spans="2:3" ht="13" x14ac:dyDescent="0.3">
      <c r="B378" s="96" t="s">
        <v>196</v>
      </c>
      <c r="C378" s="96" t="s">
        <v>427</v>
      </c>
    </row>
    <row r="379" spans="2:3" x14ac:dyDescent="0.3">
      <c r="B379" s="87" t="s">
        <v>197</v>
      </c>
      <c r="C379" s="98" t="s">
        <v>393</v>
      </c>
    </row>
    <row r="380" spans="2:3" ht="25" x14ac:dyDescent="0.3">
      <c r="B380" s="87" t="s">
        <v>535</v>
      </c>
      <c r="C380" s="98" t="s">
        <v>536</v>
      </c>
    </row>
    <row r="381" spans="2:3" ht="13" x14ac:dyDescent="0.3">
      <c r="B381" s="102" t="s">
        <v>198</v>
      </c>
      <c r="C381" s="102" t="s">
        <v>446</v>
      </c>
    </row>
    <row r="382" spans="2:3" x14ac:dyDescent="0.3">
      <c r="B382" s="87" t="s">
        <v>199</v>
      </c>
      <c r="C382" s="87" t="s">
        <v>394</v>
      </c>
    </row>
    <row r="383" spans="2:3" ht="13" x14ac:dyDescent="0.3">
      <c r="B383" s="102" t="s">
        <v>200</v>
      </c>
      <c r="C383" s="102" t="s">
        <v>447</v>
      </c>
    </row>
    <row r="384" spans="2:3" x14ac:dyDescent="0.3">
      <c r="B384" s="87" t="s">
        <v>55</v>
      </c>
      <c r="C384" s="87" t="s">
        <v>293</v>
      </c>
    </row>
    <row r="385" spans="2:3" ht="13" x14ac:dyDescent="0.3">
      <c r="B385" s="102" t="s">
        <v>201</v>
      </c>
      <c r="C385" s="102" t="s">
        <v>445</v>
      </c>
    </row>
    <row r="386" spans="2:3" ht="13.5" thickBot="1" x14ac:dyDescent="0.35">
      <c r="B386" s="101" t="s">
        <v>202</v>
      </c>
      <c r="C386" s="101" t="s">
        <v>444</v>
      </c>
    </row>
    <row r="387" spans="2:3" ht="21.75" customHeight="1" thickTop="1" x14ac:dyDescent="0.3">
      <c r="B387" s="86" t="s">
        <v>203</v>
      </c>
      <c r="C387" s="86" t="s">
        <v>462</v>
      </c>
    </row>
    <row r="388" spans="2:3" ht="26" x14ac:dyDescent="0.3">
      <c r="B388" s="86" t="s">
        <v>204</v>
      </c>
      <c r="C388" s="86" t="s">
        <v>463</v>
      </c>
    </row>
    <row r="389" spans="2:3" x14ac:dyDescent="0.3">
      <c r="B389" s="103" t="s">
        <v>205</v>
      </c>
      <c r="C389" s="103" t="s">
        <v>464</v>
      </c>
    </row>
    <row r="392" spans="2:3" ht="13" x14ac:dyDescent="0.3">
      <c r="B392" s="88" t="s">
        <v>441</v>
      </c>
      <c r="C392" s="59" t="s">
        <v>232</v>
      </c>
    </row>
    <row r="393" spans="2:3" x14ac:dyDescent="0.3">
      <c r="B393" s="7" t="s">
        <v>7</v>
      </c>
      <c r="C393" s="7" t="s">
        <v>233</v>
      </c>
    </row>
    <row r="394" spans="2:3" x14ac:dyDescent="0.3">
      <c r="B394" s="7" t="s">
        <v>9</v>
      </c>
      <c r="C394" s="7" t="s">
        <v>234</v>
      </c>
    </row>
    <row r="395" spans="2:3" x14ac:dyDescent="0.3">
      <c r="B395" s="7" t="s">
        <v>137</v>
      </c>
      <c r="C395" s="7" t="s">
        <v>235</v>
      </c>
    </row>
    <row r="396" spans="2:3" x14ac:dyDescent="0.3">
      <c r="B396" s="7" t="s">
        <v>15</v>
      </c>
      <c r="C396" s="7" t="s">
        <v>236</v>
      </c>
    </row>
    <row r="397" spans="2:3" ht="13" x14ac:dyDescent="0.3">
      <c r="B397" s="8" t="s">
        <v>5</v>
      </c>
      <c r="C397" s="8" t="s">
        <v>237</v>
      </c>
    </row>
    <row r="398" spans="2:3" x14ac:dyDescent="0.3">
      <c r="B398" s="6"/>
    </row>
    <row r="399" spans="2:3" x14ac:dyDescent="0.3">
      <c r="B399" s="7" t="s">
        <v>145</v>
      </c>
      <c r="C399" s="7" t="s">
        <v>238</v>
      </c>
    </row>
    <row r="400" spans="2:3" x14ac:dyDescent="0.3">
      <c r="B400" s="7" t="s">
        <v>10</v>
      </c>
      <c r="C400" s="7" t="s">
        <v>239</v>
      </c>
    </row>
    <row r="401" spans="2:3" x14ac:dyDescent="0.3">
      <c r="B401" s="7" t="s">
        <v>11</v>
      </c>
      <c r="C401" s="7" t="s">
        <v>240</v>
      </c>
    </row>
    <row r="402" spans="2:3" x14ac:dyDescent="0.3">
      <c r="B402" s="7" t="s">
        <v>12</v>
      </c>
      <c r="C402" s="7" t="s">
        <v>241</v>
      </c>
    </row>
    <row r="403" spans="2:3" x14ac:dyDescent="0.3">
      <c r="B403" s="7" t="s">
        <v>13</v>
      </c>
      <c r="C403" s="7" t="s">
        <v>242</v>
      </c>
    </row>
    <row r="404" spans="2:3" x14ac:dyDescent="0.3">
      <c r="B404" s="7" t="s">
        <v>14</v>
      </c>
      <c r="C404" s="7" t="s">
        <v>243</v>
      </c>
    </row>
    <row r="405" spans="2:3" x14ac:dyDescent="0.3">
      <c r="B405" s="7" t="s">
        <v>211</v>
      </c>
      <c r="C405" s="7" t="s">
        <v>244</v>
      </c>
    </row>
    <row r="406" spans="2:3" x14ac:dyDescent="0.3">
      <c r="B406" s="7" t="s">
        <v>17</v>
      </c>
      <c r="C406" s="7" t="s">
        <v>245</v>
      </c>
    </row>
    <row r="407" spans="2:3" ht="13" x14ac:dyDescent="0.3">
      <c r="B407" s="8" t="s">
        <v>212</v>
      </c>
      <c r="C407" s="8" t="s">
        <v>246</v>
      </c>
    </row>
    <row r="408" spans="2:3" x14ac:dyDescent="0.3">
      <c r="B408" s="7"/>
      <c r="C408" s="7"/>
    </row>
    <row r="409" spans="2:3" x14ac:dyDescent="0.3">
      <c r="B409" s="7" t="s">
        <v>16</v>
      </c>
      <c r="C409" s="7" t="s">
        <v>247</v>
      </c>
    </row>
    <row r="410" spans="2:3" x14ac:dyDescent="0.3">
      <c r="B410" s="7" t="s">
        <v>35</v>
      </c>
      <c r="C410" s="7" t="s">
        <v>248</v>
      </c>
    </row>
    <row r="411" spans="2:3" ht="25" x14ac:dyDescent="0.3">
      <c r="B411" s="7" t="s">
        <v>18</v>
      </c>
      <c r="C411" s="7" t="s">
        <v>249</v>
      </c>
    </row>
    <row r="412" spans="2:3" x14ac:dyDescent="0.3">
      <c r="B412" s="7" t="s">
        <v>19</v>
      </c>
      <c r="C412" s="7" t="s">
        <v>250</v>
      </c>
    </row>
    <row r="413" spans="2:3" x14ac:dyDescent="0.3">
      <c r="B413" s="7" t="s">
        <v>20</v>
      </c>
      <c r="C413" s="7" t="s">
        <v>251</v>
      </c>
    </row>
    <row r="414" spans="2:3" x14ac:dyDescent="0.3">
      <c r="B414" s="7" t="s">
        <v>122</v>
      </c>
      <c r="C414" s="7" t="s">
        <v>252</v>
      </c>
    </row>
    <row r="415" spans="2:3" x14ac:dyDescent="0.3">
      <c r="B415" s="7" t="s">
        <v>36</v>
      </c>
      <c r="C415" s="7" t="s">
        <v>395</v>
      </c>
    </row>
    <row r="416" spans="2:3" x14ac:dyDescent="0.3">
      <c r="B416" s="7" t="s">
        <v>21</v>
      </c>
      <c r="C416" s="7" t="s">
        <v>253</v>
      </c>
    </row>
    <row r="417" spans="2:3" ht="25" x14ac:dyDescent="0.3">
      <c r="B417" s="7" t="s">
        <v>144</v>
      </c>
      <c r="C417" s="7" t="s">
        <v>254</v>
      </c>
    </row>
    <row r="418" spans="2:3" x14ac:dyDescent="0.3">
      <c r="B418" s="7" t="s">
        <v>37</v>
      </c>
      <c r="C418" s="89" t="s">
        <v>258</v>
      </c>
    </row>
    <row r="419" spans="2:3" ht="25" x14ac:dyDescent="0.3">
      <c r="B419" s="7" t="s">
        <v>151</v>
      </c>
      <c r="C419" s="7" t="s">
        <v>255</v>
      </c>
    </row>
    <row r="420" spans="2:3" x14ac:dyDescent="0.3">
      <c r="B420" s="7" t="s">
        <v>38</v>
      </c>
      <c r="C420" s="7" t="s">
        <v>257</v>
      </c>
    </row>
    <row r="421" spans="2:3" ht="25" x14ac:dyDescent="0.3">
      <c r="B421" s="7" t="s">
        <v>22</v>
      </c>
      <c r="C421" s="7" t="s">
        <v>388</v>
      </c>
    </row>
    <row r="422" spans="2:3" x14ac:dyDescent="0.3">
      <c r="B422" s="7" t="s">
        <v>123</v>
      </c>
      <c r="C422" s="7" t="s">
        <v>259</v>
      </c>
    </row>
    <row r="423" spans="2:3" ht="25" x14ac:dyDescent="0.3">
      <c r="B423" s="7" t="s">
        <v>206</v>
      </c>
      <c r="C423" s="7" t="s">
        <v>260</v>
      </c>
    </row>
    <row r="424" spans="2:3" x14ac:dyDescent="0.3">
      <c r="B424" s="7" t="s">
        <v>150</v>
      </c>
      <c r="C424" s="7" t="s">
        <v>438</v>
      </c>
    </row>
    <row r="425" spans="2:3" ht="26" x14ac:dyDescent="0.3">
      <c r="B425" s="8" t="s">
        <v>501</v>
      </c>
      <c r="C425" s="8" t="s">
        <v>503</v>
      </c>
    </row>
    <row r="426" spans="2:3" x14ac:dyDescent="0.3">
      <c r="B426" s="7" t="s">
        <v>23</v>
      </c>
      <c r="C426" s="7" t="s">
        <v>261</v>
      </c>
    </row>
    <row r="427" spans="2:3" ht="13" x14ac:dyDescent="0.3">
      <c r="B427" s="8" t="s">
        <v>502</v>
      </c>
      <c r="C427" s="8" t="s">
        <v>504</v>
      </c>
    </row>
    <row r="428" spans="2:3" ht="13" x14ac:dyDescent="0.3">
      <c r="B428" s="132" t="s">
        <v>500</v>
      </c>
      <c r="C428" s="132" t="s">
        <v>511</v>
      </c>
    </row>
    <row r="429" spans="2:3" ht="13" x14ac:dyDescent="0.3">
      <c r="B429" s="8" t="s">
        <v>516</v>
      </c>
      <c r="C429" s="8" t="s">
        <v>517</v>
      </c>
    </row>
    <row r="430" spans="2:3" ht="13" x14ac:dyDescent="0.3">
      <c r="B430" s="25" t="s">
        <v>549</v>
      </c>
      <c r="C430" s="25" t="s">
        <v>550</v>
      </c>
    </row>
    <row r="431" spans="2:3" ht="13" x14ac:dyDescent="0.3">
      <c r="B431" s="25" t="s">
        <v>562</v>
      </c>
      <c r="C431" s="25" t="s">
        <v>563</v>
      </c>
    </row>
    <row r="432" spans="2:3" x14ac:dyDescent="0.3">
      <c r="B432" s="12" t="s">
        <v>24</v>
      </c>
      <c r="C432" s="12" t="s">
        <v>262</v>
      </c>
    </row>
    <row r="433" spans="2:3" x14ac:dyDescent="0.3">
      <c r="B433" s="7" t="s">
        <v>25</v>
      </c>
      <c r="C433" s="7" t="s">
        <v>263</v>
      </c>
    </row>
    <row r="434" spans="2:3" x14ac:dyDescent="0.3">
      <c r="B434" s="7" t="s">
        <v>429</v>
      </c>
      <c r="C434" s="7" t="s">
        <v>264</v>
      </c>
    </row>
    <row r="435" spans="2:3" ht="39" x14ac:dyDescent="0.3">
      <c r="B435" s="25" t="s">
        <v>26</v>
      </c>
      <c r="C435" s="25" t="s">
        <v>265</v>
      </c>
    </row>
    <row r="436" spans="2:3" ht="25" x14ac:dyDescent="0.3">
      <c r="B436" s="12" t="s">
        <v>27</v>
      </c>
      <c r="C436" s="12" t="s">
        <v>266</v>
      </c>
    </row>
    <row r="437" spans="2:3" x14ac:dyDescent="0.3">
      <c r="B437" s="7" t="s">
        <v>28</v>
      </c>
      <c r="C437" s="7" t="s">
        <v>267</v>
      </c>
    </row>
    <row r="438" spans="2:3" ht="26" x14ac:dyDescent="0.3">
      <c r="B438" s="8" t="s">
        <v>29</v>
      </c>
      <c r="C438" s="8" t="s">
        <v>268</v>
      </c>
    </row>
    <row r="439" spans="2:3" ht="13" x14ac:dyDescent="0.3">
      <c r="B439" s="8" t="s">
        <v>30</v>
      </c>
      <c r="C439" s="8" t="s">
        <v>269</v>
      </c>
    </row>
    <row r="440" spans="2:3" ht="13" x14ac:dyDescent="0.3">
      <c r="B440" s="25" t="s">
        <v>24</v>
      </c>
      <c r="C440" s="25" t="s">
        <v>262</v>
      </c>
    </row>
    <row r="441" spans="2:3" x14ac:dyDescent="0.3">
      <c r="B441" s="7" t="s">
        <v>25</v>
      </c>
      <c r="C441" s="7" t="s">
        <v>263</v>
      </c>
    </row>
    <row r="442" spans="2:3" x14ac:dyDescent="0.3">
      <c r="B442" s="7" t="s">
        <v>429</v>
      </c>
      <c r="C442" s="7" t="s">
        <v>264</v>
      </c>
    </row>
    <row r="443" spans="2:3" ht="13" x14ac:dyDescent="0.3">
      <c r="B443" s="25" t="s">
        <v>31</v>
      </c>
      <c r="C443" s="25" t="s">
        <v>270</v>
      </c>
    </row>
    <row r="444" spans="2:3" ht="25" x14ac:dyDescent="0.3">
      <c r="B444" s="12" t="s">
        <v>32</v>
      </c>
      <c r="C444" s="12" t="s">
        <v>271</v>
      </c>
    </row>
    <row r="445" spans="2:3" ht="25" x14ac:dyDescent="0.3">
      <c r="B445" s="127" t="s">
        <v>33</v>
      </c>
      <c r="C445" s="127" t="s">
        <v>272</v>
      </c>
    </row>
    <row r="446" spans="2:3" ht="26" x14ac:dyDescent="0.3">
      <c r="B446" s="133" t="s">
        <v>514</v>
      </c>
      <c r="C446" s="133" t="s">
        <v>512</v>
      </c>
    </row>
    <row r="447" spans="2:3" ht="25" x14ac:dyDescent="0.3">
      <c r="B447" s="12" t="s">
        <v>32</v>
      </c>
      <c r="C447" s="12" t="s">
        <v>271</v>
      </c>
    </row>
    <row r="448" spans="2:3" ht="25" x14ac:dyDescent="0.3">
      <c r="B448" s="127" t="s">
        <v>33</v>
      </c>
      <c r="C448" s="127" t="s">
        <v>272</v>
      </c>
    </row>
    <row r="449" spans="2:3" ht="13" x14ac:dyDescent="0.3">
      <c r="B449" s="133" t="s">
        <v>515</v>
      </c>
      <c r="C449" s="133" t="s">
        <v>513</v>
      </c>
    </row>
    <row r="450" spans="2:3" ht="25" x14ac:dyDescent="0.3">
      <c r="B450" s="12" t="s">
        <v>32</v>
      </c>
      <c r="C450" s="12" t="s">
        <v>271</v>
      </c>
    </row>
    <row r="451" spans="2:3" ht="25.5" thickBot="1" x14ac:dyDescent="0.35">
      <c r="B451" s="13" t="s">
        <v>33</v>
      </c>
      <c r="C451" s="13" t="s">
        <v>272</v>
      </c>
    </row>
    <row r="453" spans="2:3" ht="37.5" x14ac:dyDescent="0.3">
      <c r="B453" s="6" t="s">
        <v>454</v>
      </c>
      <c r="C453" s="117" t="s">
        <v>453</v>
      </c>
    </row>
    <row r="454" spans="2:3" ht="37.5" x14ac:dyDescent="0.3">
      <c r="B454" s="6" t="s">
        <v>602</v>
      </c>
      <c r="C454" s="6" t="s">
        <v>518</v>
      </c>
    </row>
    <row r="464" spans="2:3" x14ac:dyDescent="0.3">
      <c r="B464" s="3" t="s">
        <v>163</v>
      </c>
      <c r="C464" s="6" t="s">
        <v>402</v>
      </c>
    </row>
    <row r="465" spans="2:3" x14ac:dyDescent="0.3">
      <c r="B465" s="3" t="s">
        <v>593</v>
      </c>
      <c r="C465" s="6" t="s">
        <v>592</v>
      </c>
    </row>
    <row r="466" spans="2:3" ht="50" x14ac:dyDescent="0.3">
      <c r="B466" s="6" t="s">
        <v>599</v>
      </c>
      <c r="C466" s="6" t="s">
        <v>598</v>
      </c>
    </row>
    <row r="467" spans="2:3" ht="408.75" customHeight="1" x14ac:dyDescent="0.3">
      <c r="B467" s="6" t="s">
        <v>600</v>
      </c>
      <c r="C467" s="6" t="s">
        <v>603</v>
      </c>
    </row>
  </sheetData>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Description of changes</vt:lpstr>
      <vt:lpstr>Segments Performance</vt:lpstr>
      <vt:lpstr>PnL (IFRS)</vt:lpstr>
      <vt:lpstr>BS (IFRS)</vt:lpstr>
      <vt:lpstr>CF (IFRS)</vt:lpstr>
      <vt:lpstr>Reconciliations</vt:lpstr>
      <vt:lpstr>Support</vt:lpstr>
    </vt:vector>
  </TitlesOfParts>
  <Company>Mail.ru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Netynaev Evgeniy</dc:creator>
  <cp:lastModifiedBy>Kazaryan Anna</cp:lastModifiedBy>
  <dcterms:created xsi:type="dcterms:W3CDTF">2021-05-14T12:54:20Z</dcterms:created>
  <dcterms:modified xsi:type="dcterms:W3CDTF">2023-03-15T19:30:44Z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